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66BEABF3-49F6-442D-B0BB-8D9D071BC4F9}" xr6:coauthVersionLast="47" xr6:coauthVersionMax="47" xr10:uidLastSave="{00000000-0000-0000-0000-000000000000}"/>
  <bookViews>
    <workbookView xWindow="-120" yWindow="-120" windowWidth="24240" windowHeight="13140" tabRatio="556" activeTab="1" xr2:uid="{00000000-000D-0000-FFFF-FFFF00000000}"/>
  </bookViews>
  <sheets>
    <sheet name="ГРАФИК ОПБ -2022-2023" sheetId="25" r:id="rId1"/>
    <sheet name="ОПБ -2022-2023 норма 2г 10м" sheetId="36" r:id="rId2"/>
  </sheets>
  <definedNames>
    <definedName name="_xlnm.Print_Area" localSheetId="0">'ГРАФИК ОПБ -2022-2023'!$A$1:$BF$35</definedName>
    <definedName name="_xlnm.Print_Area" localSheetId="1">'ОПБ -2022-2023 норма 2г 10м'!$A$1:$T$92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" i="36" l="1"/>
  <c r="I87" i="36"/>
  <c r="J87" i="36"/>
  <c r="K87" i="36"/>
  <c r="L87" i="36"/>
  <c r="M87" i="36"/>
  <c r="N87" i="36"/>
  <c r="O87" i="36"/>
  <c r="P87" i="36"/>
  <c r="Q87" i="36"/>
  <c r="G87" i="36"/>
  <c r="H61" i="36"/>
  <c r="I61" i="36"/>
  <c r="J61" i="36"/>
  <c r="K61" i="36"/>
  <c r="L61" i="36"/>
  <c r="M61" i="36"/>
  <c r="N61" i="36"/>
  <c r="O61" i="36"/>
  <c r="P61" i="36"/>
  <c r="Q61" i="36"/>
  <c r="G61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AO19" i="36"/>
  <c r="AP19" i="36"/>
  <c r="AQ19" i="36"/>
  <c r="AR19" i="36"/>
  <c r="AS19" i="36"/>
  <c r="AT19" i="36"/>
  <c r="AU19" i="36"/>
  <c r="G19" i="36"/>
  <c r="H50" i="36"/>
  <c r="I50" i="36"/>
  <c r="J50" i="36"/>
  <c r="K50" i="36"/>
  <c r="L50" i="36"/>
  <c r="M50" i="36"/>
  <c r="N50" i="36"/>
  <c r="O50" i="36"/>
  <c r="P50" i="36"/>
  <c r="Q50" i="36"/>
  <c r="G50" i="36"/>
  <c r="J76" i="36"/>
  <c r="L76" i="36"/>
  <c r="M76" i="36"/>
  <c r="N76" i="36"/>
  <c r="O76" i="36"/>
  <c r="P76" i="36"/>
  <c r="Q76" i="36"/>
  <c r="I62" i="36"/>
  <c r="K62" i="36"/>
  <c r="L62" i="36"/>
  <c r="M62" i="36"/>
  <c r="N62" i="36"/>
  <c r="O62" i="36"/>
  <c r="P62" i="36"/>
  <c r="Q62" i="36"/>
  <c r="J43" i="36"/>
  <c r="L43" i="36"/>
  <c r="M43" i="36"/>
  <c r="N43" i="36"/>
  <c r="O43" i="36"/>
  <c r="P43" i="36"/>
  <c r="Q43" i="36"/>
  <c r="H81" i="36"/>
  <c r="G81" i="36" s="1"/>
  <c r="M93" i="36"/>
  <c r="N93" i="36"/>
  <c r="O93" i="36"/>
  <c r="P93" i="36"/>
  <c r="Q93" i="36"/>
  <c r="R93" i="36"/>
  <c r="S93" i="36"/>
  <c r="T93" i="36"/>
  <c r="U93" i="36"/>
  <c r="V93" i="36"/>
  <c r="W93" i="36"/>
  <c r="X93" i="36"/>
  <c r="Y93" i="36"/>
  <c r="Z93" i="36"/>
  <c r="AA93" i="36"/>
  <c r="AB93" i="36"/>
  <c r="AC93" i="36"/>
  <c r="AD93" i="36"/>
  <c r="AE93" i="36"/>
  <c r="AF93" i="36"/>
  <c r="AG93" i="36"/>
  <c r="AH93" i="36"/>
  <c r="AI93" i="36"/>
  <c r="AJ93" i="36"/>
  <c r="AK93" i="36"/>
  <c r="AL93" i="36"/>
  <c r="AM93" i="36"/>
  <c r="AN93" i="36"/>
  <c r="AO93" i="36"/>
  <c r="AP93" i="36"/>
  <c r="AQ93" i="36"/>
  <c r="AR93" i="36"/>
  <c r="AS93" i="36"/>
  <c r="L93" i="36"/>
  <c r="I67" i="36"/>
  <c r="K67" i="36"/>
  <c r="L67" i="36"/>
  <c r="M67" i="36"/>
  <c r="N67" i="36"/>
  <c r="O67" i="36"/>
  <c r="P67" i="36"/>
  <c r="Q67" i="36"/>
  <c r="H89" i="36"/>
  <c r="I89" i="36" s="1"/>
  <c r="H90" i="36"/>
  <c r="I90" i="36" s="1"/>
  <c r="H68" i="36"/>
  <c r="G68" i="36" s="1"/>
  <c r="H47" i="36"/>
  <c r="K47" i="36" s="1"/>
  <c r="K43" i="36" s="1"/>
  <c r="H46" i="36"/>
  <c r="I46" i="36" s="1"/>
  <c r="H48" i="36"/>
  <c r="I48" i="36" s="1"/>
  <c r="H49" i="36"/>
  <c r="I49" i="36" s="1"/>
  <c r="J38" i="36"/>
  <c r="L38" i="36"/>
  <c r="M38" i="36"/>
  <c r="N38" i="36"/>
  <c r="O38" i="36"/>
  <c r="P38" i="36"/>
  <c r="Q38" i="36"/>
  <c r="J35" i="36"/>
  <c r="L35" i="36"/>
  <c r="M35" i="36"/>
  <c r="N35" i="36"/>
  <c r="O35" i="36"/>
  <c r="P35" i="36"/>
  <c r="Q35" i="36"/>
  <c r="J30" i="36"/>
  <c r="L30" i="36"/>
  <c r="M30" i="36"/>
  <c r="N30" i="36"/>
  <c r="O30" i="36"/>
  <c r="P30" i="36"/>
  <c r="Q30" i="36"/>
  <c r="K24" i="36"/>
  <c r="L24" i="36"/>
  <c r="M24" i="36"/>
  <c r="N24" i="36"/>
  <c r="O24" i="36"/>
  <c r="P24" i="36"/>
  <c r="Q24" i="36"/>
  <c r="J20" i="36"/>
  <c r="K20" i="36"/>
  <c r="L20" i="36"/>
  <c r="M20" i="36"/>
  <c r="N20" i="36"/>
  <c r="O20" i="36"/>
  <c r="P20" i="36"/>
  <c r="Q20" i="36"/>
  <c r="J14" i="36"/>
  <c r="K14" i="36"/>
  <c r="L14" i="36"/>
  <c r="M14" i="36"/>
  <c r="N14" i="36"/>
  <c r="O14" i="36"/>
  <c r="P14" i="36"/>
  <c r="Q14" i="36"/>
  <c r="I12" i="36"/>
  <c r="K12" i="36"/>
  <c r="L12" i="36"/>
  <c r="M12" i="36"/>
  <c r="N12" i="36"/>
  <c r="O12" i="36"/>
  <c r="P12" i="36"/>
  <c r="Q12" i="36"/>
  <c r="H16" i="36"/>
  <c r="I16" i="36" s="1"/>
  <c r="H17" i="36"/>
  <c r="I17" i="36" s="1"/>
  <c r="H18" i="36"/>
  <c r="I18" i="36" s="1"/>
  <c r="H15" i="36"/>
  <c r="H13" i="36"/>
  <c r="G13" i="36" s="1"/>
  <c r="G12" i="36" s="1"/>
  <c r="H11" i="36"/>
  <c r="G11" i="36" s="1"/>
  <c r="J68" i="36" l="1"/>
  <c r="G47" i="36"/>
  <c r="G17" i="36"/>
  <c r="G16" i="36"/>
  <c r="H14" i="36"/>
  <c r="G48" i="36"/>
  <c r="G46" i="36"/>
  <c r="G15" i="36"/>
  <c r="H12" i="36"/>
  <c r="J13" i="36"/>
  <c r="J12" i="36" s="1"/>
  <c r="G18" i="36"/>
  <c r="G49" i="36"/>
  <c r="I15" i="36"/>
  <c r="I14" i="36" s="1"/>
  <c r="G14" i="36" l="1"/>
  <c r="R60" i="36" l="1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AE60" i="36"/>
  <c r="AF60" i="36"/>
  <c r="AG60" i="36"/>
  <c r="AH60" i="36"/>
  <c r="AI60" i="36"/>
  <c r="AJ60" i="36"/>
  <c r="AK60" i="36"/>
  <c r="AL60" i="36"/>
  <c r="AM60" i="36"/>
  <c r="AN60" i="36"/>
  <c r="AO60" i="36"/>
  <c r="AP60" i="36"/>
  <c r="AQ60" i="36"/>
  <c r="AR60" i="36"/>
  <c r="AS60" i="36"/>
  <c r="K83" i="36"/>
  <c r="K76" i="36" s="1"/>
  <c r="J74" i="36"/>
  <c r="K74" i="36"/>
  <c r="L74" i="36"/>
  <c r="M74" i="36"/>
  <c r="N74" i="36"/>
  <c r="O74" i="36"/>
  <c r="P74" i="36"/>
  <c r="Q74" i="36"/>
  <c r="K71" i="36"/>
  <c r="L71" i="36"/>
  <c r="M71" i="36"/>
  <c r="N71" i="36"/>
  <c r="O71" i="36"/>
  <c r="P71" i="36"/>
  <c r="Q71" i="36"/>
  <c r="I10" i="36"/>
  <c r="I8" i="36" s="1"/>
  <c r="K10" i="36"/>
  <c r="K8" i="36" s="1"/>
  <c r="L10" i="36"/>
  <c r="L8" i="36" s="1"/>
  <c r="M10" i="36"/>
  <c r="M8" i="36" s="1"/>
  <c r="N10" i="36"/>
  <c r="N8" i="36" s="1"/>
  <c r="O10" i="36"/>
  <c r="O8" i="36" s="1"/>
  <c r="P10" i="36"/>
  <c r="P8" i="36" s="1"/>
  <c r="Q10" i="36"/>
  <c r="Q8" i="36" s="1"/>
  <c r="H84" i="36"/>
  <c r="L58" i="36" l="1"/>
  <c r="Q58" i="36"/>
  <c r="P58" i="36"/>
  <c r="O58" i="36"/>
  <c r="N58" i="36"/>
  <c r="M58" i="36"/>
  <c r="G84" i="36"/>
  <c r="G85" i="36"/>
  <c r="G86" i="36"/>
  <c r="G89" i="36"/>
  <c r="G90" i="36"/>
  <c r="H63" i="36"/>
  <c r="H64" i="36"/>
  <c r="G64" i="36" s="1"/>
  <c r="H66" i="36"/>
  <c r="J66" i="36" s="1"/>
  <c r="H28" i="36"/>
  <c r="J28" i="36" s="1"/>
  <c r="H69" i="36"/>
  <c r="H70" i="36"/>
  <c r="J70" i="36" s="1"/>
  <c r="J67" i="36" s="1"/>
  <c r="H72" i="36"/>
  <c r="H73" i="36"/>
  <c r="H75" i="36"/>
  <c r="H82" i="36"/>
  <c r="H77" i="36"/>
  <c r="H78" i="36"/>
  <c r="I78" i="36" s="1"/>
  <c r="H79" i="36"/>
  <c r="H80" i="36"/>
  <c r="G80" i="36" s="1"/>
  <c r="H83" i="36"/>
  <c r="G83" i="36" s="1"/>
  <c r="H65" i="36"/>
  <c r="B31" i="25"/>
  <c r="G56" i="36"/>
  <c r="G57" i="36"/>
  <c r="H32" i="36"/>
  <c r="H26" i="36"/>
  <c r="J26" i="36" s="1"/>
  <c r="H27" i="36"/>
  <c r="H21" i="36"/>
  <c r="H22" i="36"/>
  <c r="G22" i="36" s="1"/>
  <c r="H29" i="36"/>
  <c r="H31" i="36"/>
  <c r="H52" i="36"/>
  <c r="G52" i="36" s="1"/>
  <c r="H36" i="36"/>
  <c r="H37" i="36"/>
  <c r="K37" i="36" s="1"/>
  <c r="K35" i="36" s="1"/>
  <c r="H51" i="36"/>
  <c r="H53" i="36"/>
  <c r="G53" i="36" s="1"/>
  <c r="H44" i="36"/>
  <c r="H45" i="36"/>
  <c r="G45" i="36" s="1"/>
  <c r="H23" i="36"/>
  <c r="H39" i="36"/>
  <c r="G39" i="36" s="1"/>
  <c r="H40" i="36"/>
  <c r="H41" i="36"/>
  <c r="G41" i="36" s="1"/>
  <c r="H42" i="36"/>
  <c r="K42" i="36" s="1"/>
  <c r="K38" i="36" s="1"/>
  <c r="H54" i="36"/>
  <c r="H33" i="36"/>
  <c r="H34" i="36"/>
  <c r="H55" i="36"/>
  <c r="K55" i="36" s="1"/>
  <c r="H25" i="36"/>
  <c r="H76" i="36" l="1"/>
  <c r="H62" i="36"/>
  <c r="Q91" i="36"/>
  <c r="L91" i="36"/>
  <c r="N91" i="36"/>
  <c r="O91" i="36"/>
  <c r="P91" i="36"/>
  <c r="H43" i="36"/>
  <c r="M91" i="36"/>
  <c r="G69" i="36"/>
  <c r="H67" i="36"/>
  <c r="Q88" i="36"/>
  <c r="L88" i="36"/>
  <c r="O88" i="36"/>
  <c r="N88" i="36"/>
  <c r="M88" i="36"/>
  <c r="P88" i="36"/>
  <c r="I75" i="36"/>
  <c r="I74" i="36" s="1"/>
  <c r="H74" i="36"/>
  <c r="I72" i="36"/>
  <c r="H71" i="36"/>
  <c r="H30" i="36"/>
  <c r="H24" i="36"/>
  <c r="H20" i="36"/>
  <c r="G34" i="36"/>
  <c r="K34" i="36"/>
  <c r="G37" i="36"/>
  <c r="H35" i="36"/>
  <c r="G42" i="36"/>
  <c r="H38" i="36"/>
  <c r="G32" i="36"/>
  <c r="K32" i="36"/>
  <c r="J71" i="36"/>
  <c r="I73" i="36"/>
  <c r="I79" i="36"/>
  <c r="G77" i="36"/>
  <c r="G51" i="36"/>
  <c r="G75" i="36"/>
  <c r="G74" i="36" s="1"/>
  <c r="G55" i="36"/>
  <c r="G33" i="36"/>
  <c r="G21" i="36"/>
  <c r="G54" i="36"/>
  <c r="G23" i="36"/>
  <c r="G36" i="36"/>
  <c r="G72" i="36"/>
  <c r="G10" i="36"/>
  <c r="G8" i="36" s="1"/>
  <c r="H10" i="36"/>
  <c r="H8" i="36" s="1"/>
  <c r="G44" i="36"/>
  <c r="G43" i="36" s="1"/>
  <c r="G31" i="36"/>
  <c r="J65" i="36"/>
  <c r="J63" i="36"/>
  <c r="J62" i="36" s="1"/>
  <c r="G27" i="36"/>
  <c r="G82" i="36"/>
  <c r="G29" i="36"/>
  <c r="G40" i="36"/>
  <c r="I40" i="36"/>
  <c r="G63" i="36"/>
  <c r="G70" i="36"/>
  <c r="I77" i="36"/>
  <c r="I76" i="36" s="1"/>
  <c r="G78" i="36"/>
  <c r="I80" i="36"/>
  <c r="G65" i="36"/>
  <c r="G66" i="36"/>
  <c r="G73" i="36"/>
  <c r="G28" i="36"/>
  <c r="G79" i="36"/>
  <c r="G26" i="36"/>
  <c r="I31" i="36"/>
  <c r="I30" i="36" s="1"/>
  <c r="J11" i="36"/>
  <c r="J10" i="36" s="1"/>
  <c r="J8" i="36" s="1"/>
  <c r="G25" i="36"/>
  <c r="J25" i="36"/>
  <c r="J24" i="36" s="1"/>
  <c r="I21" i="36"/>
  <c r="I29" i="36"/>
  <c r="I24" i="36" s="1"/>
  <c r="AS58" i="36"/>
  <c r="AR58" i="36"/>
  <c r="AQ58" i="36"/>
  <c r="AP58" i="36"/>
  <c r="AO58" i="36"/>
  <c r="AN58" i="36"/>
  <c r="AM58" i="36"/>
  <c r="K54" i="36"/>
  <c r="G76" i="36" l="1"/>
  <c r="G62" i="36"/>
  <c r="G67" i="36"/>
  <c r="I71" i="36"/>
  <c r="J58" i="36"/>
  <c r="H58" i="36"/>
  <c r="G30" i="36"/>
  <c r="G20" i="36"/>
  <c r="G38" i="36"/>
  <c r="G35" i="36"/>
  <c r="K30" i="36"/>
  <c r="G24" i="36"/>
  <c r="G71" i="36"/>
  <c r="AP87" i="36"/>
  <c r="AS87" i="36"/>
  <c r="Y58" i="36"/>
  <c r="Y87" i="36" s="1"/>
  <c r="AK58" i="36"/>
  <c r="AK87" i="36" s="1"/>
  <c r="AO87" i="36"/>
  <c r="U58" i="36"/>
  <c r="U87" i="36" s="1"/>
  <c r="AG58" i="36"/>
  <c r="AG87" i="36" s="1"/>
  <c r="AQ87" i="36"/>
  <c r="AC58" i="36"/>
  <c r="AC87" i="36" s="1"/>
  <c r="AN87" i="36"/>
  <c r="AM87" i="36"/>
  <c r="AR87" i="36"/>
  <c r="T58" i="36"/>
  <c r="T87" i="36" s="1"/>
  <c r="X58" i="36"/>
  <c r="X87" i="36" s="1"/>
  <c r="AB58" i="36"/>
  <c r="AB87" i="36" s="1"/>
  <c r="AF58" i="36"/>
  <c r="AF87" i="36" s="1"/>
  <c r="AJ58" i="36"/>
  <c r="AJ87" i="36" s="1"/>
  <c r="R58" i="36"/>
  <c r="R87" i="36" s="1"/>
  <c r="V58" i="36"/>
  <c r="V87" i="36" s="1"/>
  <c r="Z58" i="36"/>
  <c r="Z87" i="36" s="1"/>
  <c r="AD58" i="36"/>
  <c r="AD87" i="36" s="1"/>
  <c r="AH58" i="36"/>
  <c r="AH87" i="36" s="1"/>
  <c r="AL58" i="36"/>
  <c r="AL87" i="36" s="1"/>
  <c r="S58" i="36"/>
  <c r="S87" i="36" s="1"/>
  <c r="W58" i="36"/>
  <c r="W87" i="36" s="1"/>
  <c r="AA58" i="36"/>
  <c r="AA87" i="36" s="1"/>
  <c r="AE58" i="36"/>
  <c r="AE87" i="36" s="1"/>
  <c r="AI58" i="36"/>
  <c r="AI87" i="36" s="1"/>
  <c r="H91" i="36" l="1"/>
  <c r="J91" i="36"/>
  <c r="H88" i="36"/>
  <c r="J88" i="36"/>
  <c r="G58" i="36"/>
  <c r="K58" i="36"/>
  <c r="K88" i="36" l="1"/>
  <c r="K91" i="36"/>
  <c r="G88" i="36"/>
  <c r="G91" i="36"/>
  <c r="B32" i="25"/>
  <c r="BG31" i="25" l="1"/>
  <c r="BG32" i="25"/>
  <c r="BB33" i="25" l="1"/>
  <c r="AY33" i="25"/>
  <c r="AS33" i="25"/>
  <c r="AN33" i="25"/>
  <c r="AG33" i="25"/>
  <c r="Z33" i="25"/>
  <c r="W33" i="25"/>
  <c r="S33" i="25"/>
  <c r="P33" i="25"/>
  <c r="G33" i="25"/>
  <c r="E31" i="25"/>
  <c r="B30" i="25"/>
  <c r="BG30" i="25" s="1"/>
  <c r="BG33" i="25" s="1"/>
  <c r="E32" i="25" l="1"/>
  <c r="E30" i="25"/>
  <c r="B33" i="25"/>
  <c r="E33" i="25" l="1"/>
  <c r="I36" i="36" l="1"/>
  <c r="I35" i="36" s="1"/>
  <c r="I22" i="36"/>
  <c r="I52" i="36"/>
  <c r="I51" i="36"/>
  <c r="I44" i="36"/>
  <c r="I45" i="36"/>
  <c r="I23" i="36"/>
  <c r="I39" i="36"/>
  <c r="I41" i="36"/>
  <c r="I43" i="36" l="1"/>
  <c r="I20" i="36"/>
  <c r="I38" i="36"/>
  <c r="I58" i="36" l="1"/>
  <c r="I88" i="36" l="1"/>
  <c r="I91" i="36"/>
</calcChain>
</file>

<file path=xl/sharedStrings.xml><?xml version="1.0" encoding="utf-8"?>
<sst xmlns="http://schemas.openxmlformats.org/spreadsheetml/2006/main" count="332" uniqueCount="219">
  <si>
    <t>II</t>
  </si>
  <si>
    <t>III</t>
  </si>
  <si>
    <t>Курсы</t>
  </si>
  <si>
    <t>Итого:</t>
  </si>
  <si>
    <t>Теоретическое обучение</t>
  </si>
  <si>
    <t>Промежуточная аттестация</t>
  </si>
  <si>
    <t>Технологическая</t>
  </si>
  <si>
    <t>Каникулы</t>
  </si>
  <si>
    <t>Индекс</t>
  </si>
  <si>
    <t>Э</t>
  </si>
  <si>
    <t>ИА</t>
  </si>
  <si>
    <t>К</t>
  </si>
  <si>
    <t>3 курс</t>
  </si>
  <si>
    <t>-</t>
  </si>
  <si>
    <t>Преддипломная практика</t>
  </si>
  <si>
    <t>Экзаменационная сессия</t>
  </si>
  <si>
    <t>Дипломное проектирование</t>
  </si>
  <si>
    <t>Итоговая аттестация</t>
  </si>
  <si>
    <t>Учебная практика</t>
  </si>
  <si>
    <t>Технологическая практика</t>
  </si>
  <si>
    <t>ПП</t>
  </si>
  <si>
    <t>1 курс</t>
  </si>
  <si>
    <t xml:space="preserve">2 курс </t>
  </si>
  <si>
    <t xml:space="preserve">Развитие и совершенствование физических качеств </t>
  </si>
  <si>
    <t>ПМ 14</t>
  </si>
  <si>
    <t>ДП 01</t>
  </si>
  <si>
    <t>Консультации</t>
  </si>
  <si>
    <t>Факультативные занятия</t>
  </si>
  <si>
    <t>Р</t>
  </si>
  <si>
    <t xml:space="preserve">1 семестр             </t>
  </si>
  <si>
    <t xml:space="preserve">2 семестр              </t>
  </si>
  <si>
    <t xml:space="preserve">3 семестр                      </t>
  </si>
  <si>
    <t xml:space="preserve">4 семестр              </t>
  </si>
  <si>
    <t xml:space="preserve">5 семестр            </t>
  </si>
  <si>
    <t xml:space="preserve">6 семестр               </t>
  </si>
  <si>
    <t>ВСЕГО:</t>
  </si>
  <si>
    <t>Профессиональный казахский (русский) язык</t>
  </si>
  <si>
    <t xml:space="preserve">Основы экономики </t>
  </si>
  <si>
    <t>Профессиональный иностранный язык</t>
  </si>
  <si>
    <t>Основы права</t>
  </si>
  <si>
    <t xml:space="preserve">Физическая культура </t>
  </si>
  <si>
    <t xml:space="preserve">Черчение </t>
  </si>
  <si>
    <t>Компьютерная графика</t>
  </si>
  <si>
    <t xml:space="preserve">Профессиональная практика </t>
  </si>
  <si>
    <t xml:space="preserve">Основы философии </t>
  </si>
  <si>
    <t xml:space="preserve">Культурология </t>
  </si>
  <si>
    <t>Предпринимательское право РК</t>
  </si>
  <si>
    <t>Профессионально-ориентированный иностранный язык</t>
  </si>
  <si>
    <t>Делопроизводство  на государственном языке</t>
  </si>
  <si>
    <t xml:space="preserve">Выполнение экономических расчетов </t>
  </si>
  <si>
    <t xml:space="preserve">Основы социологии и политологии  </t>
  </si>
  <si>
    <t>компонент по выбору</t>
  </si>
  <si>
    <t>Обязательный компонент</t>
  </si>
  <si>
    <t>Профессиональная практика</t>
  </si>
  <si>
    <t xml:space="preserve">Информационно-коммуникационные технологии </t>
  </si>
  <si>
    <t>ПМ 15</t>
  </si>
  <si>
    <t>I.   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</si>
  <si>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</si>
  <si>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</si>
  <si>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</si>
  <si>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</si>
  <si>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</si>
  <si>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</si>
  <si>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</si>
  <si>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</si>
  <si>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</si>
  <si>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</si>
  <si>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</si>
  <si>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</si>
  <si>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</si>
  <si>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Т</t>
  </si>
  <si>
    <t>ПД</t>
  </si>
  <si>
    <t>Д</t>
  </si>
  <si>
    <t>Обозначения:</t>
  </si>
  <si>
    <t>Теоретические занятия</t>
  </si>
  <si>
    <t>Резерв</t>
  </si>
  <si>
    <t xml:space="preserve">     II.   Сводные данные по бюджету времени (в неделях)</t>
  </si>
  <si>
    <t xml:space="preserve">Практика </t>
  </si>
  <si>
    <t>Каникулы  в неделях</t>
  </si>
  <si>
    <t>Всего недель в учебном году</t>
  </si>
  <si>
    <t>недель</t>
  </si>
  <si>
    <t>часов</t>
  </si>
  <si>
    <t xml:space="preserve">Учебная </t>
  </si>
  <si>
    <t xml:space="preserve">Преддипломная </t>
  </si>
  <si>
    <t>IV</t>
  </si>
  <si>
    <t xml:space="preserve"> </t>
  </si>
  <si>
    <t>УПП</t>
  </si>
  <si>
    <t>Пп</t>
  </si>
  <si>
    <t xml:space="preserve">Практика по квалификации </t>
  </si>
  <si>
    <t>ПМ 17</t>
  </si>
  <si>
    <t xml:space="preserve">Теоретическое обучение </t>
  </si>
  <si>
    <t>Производственное обучение или профессиональная практика</t>
  </si>
  <si>
    <t xml:space="preserve"> Всего часов</t>
  </si>
  <si>
    <t xml:space="preserve">
Дифференцированный зачет</t>
  </si>
  <si>
    <t xml:space="preserve">Количество кредитов  </t>
  </si>
  <si>
    <t xml:space="preserve">                                                            Форма контроля</t>
  </si>
  <si>
    <t xml:space="preserve">                                                                    Объем учебного времени (час.)</t>
  </si>
  <si>
    <t xml:space="preserve"> по видам обучения</t>
  </si>
  <si>
    <t xml:space="preserve">                                                                                                                                                                        Распределение по курсам и семестрам</t>
  </si>
  <si>
    <t xml:space="preserve"> Базовые модули</t>
  </si>
  <si>
    <t>Общая электротехника с основами электроники</t>
  </si>
  <si>
    <t>Основы стандартизации и метрологии</t>
  </si>
  <si>
    <t>Эксплуатация подвижного состава</t>
  </si>
  <si>
    <t>Подвижной состав и основы тяги поездов</t>
  </si>
  <si>
    <t>Охрана труда и основы экологии</t>
  </si>
  <si>
    <t>Общий курс  железных дорог</t>
  </si>
  <si>
    <t xml:space="preserve">Ознакомительная практика </t>
  </si>
  <si>
    <t>Транспортная система Казахстана</t>
  </si>
  <si>
    <t>Система менеджмента качества</t>
  </si>
  <si>
    <t>Взаимодействие видов транспорта</t>
  </si>
  <si>
    <t>Организация и управление движением</t>
  </si>
  <si>
    <t>Обеспечение безопасности и движения на транспорте</t>
  </si>
  <si>
    <t>Модуль обслуживание транспортного процесса</t>
  </si>
  <si>
    <t>Основы транспортно-экспедиционного обслуживания</t>
  </si>
  <si>
    <t>Подготовка транспортного процесса и организация движения</t>
  </si>
  <si>
    <t>Система интервального движения поездов</t>
  </si>
  <si>
    <t>Электротехника и основы электроники</t>
  </si>
  <si>
    <t>Основы электротехнических устройств</t>
  </si>
  <si>
    <t>Модуль профессиональных дисциплин</t>
  </si>
  <si>
    <t>Маркетинг и бизнес-планирование</t>
  </si>
  <si>
    <t>Учебная практика "Подвижной состав и основы тяги поездов"</t>
  </si>
  <si>
    <t>Безопасность и надежность транспортных средств</t>
  </si>
  <si>
    <t>Учебная практика "Организация и управление движением"</t>
  </si>
  <si>
    <t>Организация пассажирских перевозок</t>
  </si>
  <si>
    <t>Автоматизированные системы управления железнодорожным транспортом</t>
  </si>
  <si>
    <t>Устройство пути и станций</t>
  </si>
  <si>
    <t>Учебная практика "Устройство пути и станций"</t>
  </si>
  <si>
    <t>Логистика и лицензирование на транспорте</t>
  </si>
  <si>
    <t xml:space="preserve">Ф </t>
  </si>
  <si>
    <t>Учебная практика по дисциплине "Организация пассажирских перевозок"</t>
  </si>
  <si>
    <t>Учебная практика по дисциплине "Организация сервисного обслуживания транспорте"</t>
  </si>
  <si>
    <t>10 нед.</t>
  </si>
  <si>
    <t>ПА 01</t>
  </si>
  <si>
    <t xml:space="preserve">Специальность:  10410300 "Организация перевозок и управление движением на железнодорожном транспорте"
</t>
  </si>
  <si>
    <t>Код и профиль образования: 1041 Транспортные услуги</t>
  </si>
  <si>
    <t>Квалификация:  3W10410201 "Дежурный по железнодорожной станции 4-го и 5-го классов"</t>
  </si>
  <si>
    <t>Квалификация : 3W10410201 "Дежурный по железнодорожной станции 4-го и 5-го классов"</t>
  </si>
  <si>
    <t>Квалификация 5AB10410301 "Прикладной бакалавр организации перевозок и управления движением на железнодорожном транспорте"</t>
  </si>
  <si>
    <t>Профессиональные модули</t>
  </si>
  <si>
    <t>ПА</t>
  </si>
  <si>
    <t xml:space="preserve">Итоговая аттестация </t>
  </si>
  <si>
    <t>Тп</t>
  </si>
  <si>
    <t>14 нед</t>
  </si>
  <si>
    <t>8 нед</t>
  </si>
  <si>
    <t xml:space="preserve">Экзамен   </t>
  </si>
  <si>
    <t>Количество контрольных работ</t>
  </si>
  <si>
    <t>Наименование учебного процесса, учебных дисциплин</t>
  </si>
  <si>
    <t>Лаб/практические работы,курсовое проектирование</t>
  </si>
  <si>
    <t>ПМ</t>
  </si>
  <si>
    <t>Организация сервисного обслуживания транспорте</t>
  </si>
  <si>
    <t>Повышенный уровень квалификации</t>
  </si>
  <si>
    <t>Итого на обязательное обучение для повышенного уровня квалификации :3W10410201 "Дежурный по железнодорожной станции 4-го и 5-го классов"</t>
  </si>
  <si>
    <t>Квалификация: 5AB10410301 "Прикладной бакалавр организации перевозок и управления движением на железнодорожном транспорте"</t>
  </si>
  <si>
    <t>Итого на обязательное обучение по квалификации 5AB10410301 "Прикладной бакалавр организации перевозок и управления движением на железнодорожном транспорте"</t>
  </si>
  <si>
    <t>Всего на обязательное обучение</t>
  </si>
  <si>
    <t>Практика на получение квалификацию 5AB10410301 "Прикладной бакалавр организации перевозок и управления движением на железнодорожном транспорте"</t>
  </si>
  <si>
    <t>Коммунальное государственное предприятие на праве хозяйственного ведения "Высший колледж электроники и коммуникаций"                                                                                                     управления образования Павлодарской области, акимата Павлодарской области</t>
  </si>
  <si>
    <t>Рассмотрено
на заседании Индустриального совета  
"____" ____________20___г.</t>
  </si>
  <si>
    <t>Согласовано 
Руководитель предприятия, организации ______________________  
"____" ____________20___г.</t>
  </si>
  <si>
    <t>"Утверждаю"
Руководитель ВКЭиК                                                                                                                                                                       ___________________ М.Ныгметов                          "__________"____________ 20_____г.</t>
  </si>
  <si>
    <t>Рабочий учебный план по прикладному бакалавриату специальности и квалификации технического и профессионального, послесреднего образования</t>
  </si>
  <si>
    <t xml:space="preserve">  5AB10410301 "Прикладной бакалавр организации перевозок и управления движением на железнодорожном транспорте"</t>
  </si>
  <si>
    <t>2 к/р</t>
  </si>
  <si>
    <t>1к/р</t>
  </si>
  <si>
    <t>Применение информационно-коммуникационных и цифровых технологий</t>
  </si>
  <si>
    <t>БМ 2</t>
  </si>
  <si>
    <t>БМ 1</t>
  </si>
  <si>
    <t xml:space="preserve">Информационные технологии в производственной деятельности </t>
  </si>
  <si>
    <t>ПМ 1</t>
  </si>
  <si>
    <t>Применение системы интервального регулирования движения поездов на основе электротехники</t>
  </si>
  <si>
    <t>ПМ 2</t>
  </si>
  <si>
    <t>ПМ 3</t>
  </si>
  <si>
    <t>Применение устройств пути и станций</t>
  </si>
  <si>
    <t>ПМ 4</t>
  </si>
  <si>
    <t>Организация работы железнодорожной станции</t>
  </si>
  <si>
    <t>ПМ 5</t>
  </si>
  <si>
    <t>Выполнение грузовой и коммерческой работы на станции</t>
  </si>
  <si>
    <t>ПМ 6</t>
  </si>
  <si>
    <t>БМ 3</t>
  </si>
  <si>
    <t>Выполнение, оформление, чтение конструкторской и технологической документации с использованием прикладных программ</t>
  </si>
  <si>
    <t>Основы грузовой и коммерческой работы</t>
  </si>
  <si>
    <t>Технология погрузочно-разгрузочных работ</t>
  </si>
  <si>
    <t>Основы транспортного законодательства</t>
  </si>
  <si>
    <t>Выполнение требования охраны труда  и правил технической безопасноти</t>
  </si>
  <si>
    <t>Правила технической эксплуатации железных дорог</t>
  </si>
  <si>
    <t>Учебная практика "Правила технической эксплуатации железных дорог"</t>
  </si>
  <si>
    <t>16 нед</t>
  </si>
  <si>
    <t>Учебная практика "Основы грузовой и коммерческой работы"</t>
  </si>
  <si>
    <t>10 нед</t>
  </si>
  <si>
    <t>Инструкция по составлению натурного листа и структура собщений АСУ</t>
  </si>
  <si>
    <t>6 нед</t>
  </si>
  <si>
    <t>Определять ответственность грузоотправителей и грузополучателей. Оформлять соответствующие документы на несохраненные перевозки грузов.</t>
  </si>
  <si>
    <t>Соблюдать правила перевозок грузов с участием нескольких видов транспорта и в международном сообщении.Выполнять комплекс услуг по транспортному обслуживанию грузоотправителей и грузополучателей железнодорожного транспорта</t>
  </si>
  <si>
    <t>Выполнять оперативное планирование работы и регулирование перевозок на железнодорожном транспорте. Обеспечивать перевозку ручной клади, багажа, грузобагажа, почтовых отправлении и оформлять соответствующие документы.</t>
  </si>
  <si>
    <t>Ввести установленную , первичную и поездную документацию по кругу своих обязанностей. Совершенствование умений во всех видах речевой деятельности и формах речевой коммуникации с учетом профессиональной направленности иноязычной коммуникации</t>
  </si>
  <si>
    <t>Характеризовать основы планирования на железнодорожном транспорте.</t>
  </si>
  <si>
    <t>РО 4.2. Рассчитывать технико-экономические показатели работы железнодорожного транспорта.
РО 4.2. Выполнять организацию и планирование труда и оплаты труда.
РО 4.3. Планировать производственно-финансовую деятельность станции и отделения железной дороги.</t>
  </si>
  <si>
    <t>Экономика транспорта и управление производством</t>
  </si>
  <si>
    <t>Характеризовать основы организации и управления пассажирскими перевозками на железнодорожном транспорте. Оформлять документацтию по установленным формам</t>
  </si>
  <si>
    <t>Характеризовать основы организации пассажирского движения.</t>
  </si>
  <si>
    <t>Умеет обнаруживать неисправности в повреждений.Владеть:
-навыками диагностирования
электрических цепей и их решения
электроцепях, устанавливать места неисправностей и
меры по предотвращению. Проводить монтаж электрических цепей</t>
  </si>
  <si>
    <t>производить расчеты пассивных и активных цепей различными
методами и определять основные характеристики процессов при
стандартных и произвольных воздействиях; производить измерения основных электрических величин</t>
  </si>
  <si>
    <t>Анализировать данные поездной обстановки и фактического положения на раздельных пунктах и прилегающих перегонах поступающих из автоматизированных сисмем</t>
  </si>
  <si>
    <t>Использовать автоматизированные информационно- аналитические системы для организации движения поездов и производства маневровой работы.Подбирать перевозочные документы, размечать натурный лист согласно плану формирования поездов.</t>
  </si>
  <si>
    <t>РО 3.1. Характеризовать назначение, задачи и структуру автоматизированных систем управления железнодорожным транспортом.
РО 3.2. Использовать функции автоматизированных подсистем управления планированием перевозок, организацией вагонопотоков, разработкой графика движения поездов и оперативного управления перевозками.
РО 3.3. Использовать функции автоматизированных подсистем управления коммерческой, грузовой работы и контейнерных перевозок.
РО 3.4. Использовать функции автоматизированных подсистем управления пассажирскими перевозками и обслуживанием пассажиров.
РО 3.5. Аккумулировать поступающую информацию в автоматизированных системах по организации работы железнодорожного транспорта.</t>
  </si>
  <si>
    <t>Использование автоматизированных информационно-аналитических систем в профессиональной деятельности</t>
  </si>
  <si>
    <t>РО 2.1. Владеть основами информационно-коммуникационных технологий.
РО 2.2. Использовать услуги информационно-справочных и интерактивных веб-порталов.
РО 2.3. Применять пакеты прикладных программ по профилю специальности</t>
  </si>
  <si>
    <t>Применение основ социальных наук для социализации и адаптации в обществе и трудовом коллективе</t>
  </si>
  <si>
    <t>РО 4.1. Понимать морально-нравственные ценности и нормы, формирующие толерантность и активную личностную позицию.
РО 4.2. Понимать роль и место культуры народов Республики Казахстан в мировой цивилизации.
РО 4.3. Владеть сведениями об основных отраслях права.
РО 4.4. Владеть основными понятиями социологии и политологии.</t>
  </si>
  <si>
    <t>РО 1.1. Выполнять графическое оформление чертежей в соответствии с требованиями стандартов единой системы конструкторской документации.
РО 1.2. Использовать приемы геометрического и проекционного черчения.
РО 1.3. Соблюдать правила оформления чертежей.
РО 1.4. Выполнять чертежи с помощью графических программ AutoCAD, Corel, Компас.
РО 1.5. Использовать основные термины и определения в области сертификации и метрологии.</t>
  </si>
  <si>
    <t>РО 2.1. Характеризовать физическую сущность процессов, происходящих в электрических цепях, использовать характеристики электрических приборов и аппаратов, выполнять электрические измерения.
РО 2.2. Применять методы расчета электрических и магнитных цепей.
РО 2.3. Характеризовать элементы систем регулирования движения поездов.
РО 2.4. Соблюдать порядок приема и отправления поездов при различных средствах сигнализации и связи.
РО 2.5. Соблюдать порядок выключения устройств сигнализации, централизации и блокировки при производстве работ по их содержанию и ремонту.
РО 2.6. Соблюдать порядок действий в условиях нарушения нормальной работы устройств сигнализации, централизации и блокировки на станциях и перегонах.</t>
  </si>
  <si>
    <t>РО 3.1. Характеризовать данные о вагонах, структуре, технических средствах вагонного хозяйства.
РО 3.2. Характеризовать тяговый подвижной состав и локомотивное хозяйство.
РО 3.3. Решать задачи по основам тяги поездов.
РО 3.4. Характеризовать грузы и грузовые устройства на станциях.
РО 3.5. Организовывать погрузочно – разгрузочные, транспортно – складские работы на железнодорожном транспорте.</t>
  </si>
  <si>
    <t>РО 4.1. Определять конструктивные элементы железнодорожного пути.
РО 4.2. Определять конструкцию и назначение стрелочных переводов, станционных путей и других элементов станции.
РО 4.3. Характеризовать различные типы железнодорожных станций и раздельных пунктов.
РО 4.4. Выполнять проектирование промежуточной станции.
РО 4.5. Выполнять типовые схемы раздельных пунктов.</t>
  </si>
  <si>
    <t>РО 5.1. Характеризовать основы эксплуатации железных дорог.
РО 5.2. Описывать технологию работы промежуточных, участковых, сортировочных, грузовых, пассажирских станций.
РО 5.3. Организовать движение поездов различных категорий на станции.
РО 5.4. Применять устройства механизации и автоматизации сортировочной работы.
РО 5.5. Планировать и организовать выполнение маневровой работы на станции.
РО 5.6. Разрабатывать технологический процесс работы станции с составлением суточного плана-графика.
РО 5.7. Организовывать работу станции в зимний период.</t>
  </si>
  <si>
    <t>РО 6.1. Характеризовать основы организации грузовой коммерческой работы железных дорог.
РО 6.2. Осуществлять прием, погрузку, выгрузку и выдачу грузов.
РО 6.3. Выполнять коммерческий осмотр вагонов с проверкой запорно-пломбировочных устройств на вагонах.
РО 6.4. Соблюдать правила перевозок различных видов грузов.
РО 6.5. Контролировать правильность размещения и крепления груза в вагонах.</t>
  </si>
  <si>
    <t>РО 7.1. Соблюдать технику безопасности работников, пожарную и электробезопасность, охрану труда и производственную санитарию.
РО 7.2. Выполнять Правила технической эксплуатации к техническим средствам железнодорожного транспорта.
РО 7.3. Соблюдать требования инструкции по сигнализации, в том числе к производству работ на станционных путях.
РО 7.4. Планировать и организовывать выполнение маневровой работы на станции.
РО 7.5. Обеспечивать безопасность движения на железнодорожном транспорте.
РО 7.6. Соблюдать требования "организации внутреннего контроля деятельности в области производственной безопасности".</t>
  </si>
  <si>
    <t>ПМ 07</t>
  </si>
  <si>
    <t>ПМ 8</t>
  </si>
  <si>
    <t>ПМ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</si>
</sst>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MS Sans Serif"/>
      <family val="2"/>
      <charset val="204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MS Sans Serif"/>
      <family val="2"/>
      <charset val="204"/>
    </font>
    <font>
      <b/>
      <sz val="12"/>
      <name val="Arial Baltic"/>
      <family val="2"/>
      <charset val="186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MS Sans Serif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MS Sans Serif"/>
      <family val="2"/>
      <charset val="204"/>
    </font>
    <font>
      <sz val="12"/>
      <color rgb="FFFF000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21D1D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4CF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430">
    <xf numFmtId="0" fontId="0" fillId="0" borderId="0" xfId="0"/>
    <xf numFmtId="0" fontId="6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7" borderId="1" xfId="1" applyFont="1" applyFill="1" applyBorder="1" applyAlignment="1"/>
    <xf numFmtId="0" fontId="10" fillId="8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vertical="top"/>
    </xf>
    <xf numFmtId="0" fontId="9" fillId="0" borderId="0" xfId="1" applyFont="1" applyAlignment="1"/>
    <xf numFmtId="0" fontId="14" fillId="0" borderId="0" xfId="1" applyFont="1" applyAlignment="1">
      <alignment horizontal="center" vertical="center"/>
    </xf>
    <xf numFmtId="0" fontId="15" fillId="0" borderId="0" xfId="1" applyFont="1" applyAlignment="1"/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NumberFormat="1" applyFont="1" applyFill="1" applyBorder="1" applyAlignment="1" applyProtection="1">
      <alignment vertical="top"/>
    </xf>
    <xf numFmtId="0" fontId="16" fillId="0" borderId="0" xfId="1" applyFont="1" applyAlignment="1"/>
    <xf numFmtId="0" fontId="15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17" fillId="0" borderId="0" xfId="1" applyFont="1" applyBorder="1" applyAlignment="1"/>
    <xf numFmtId="0" fontId="20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15" fillId="0" borderId="17" xfId="1" applyFont="1" applyBorder="1" applyAlignment="1"/>
    <xf numFmtId="0" fontId="24" fillId="0" borderId="0" xfId="1" applyNumberFormat="1" applyFont="1" applyFill="1" applyBorder="1" applyAlignment="1" applyProtection="1">
      <alignment vertical="top"/>
    </xf>
    <xf numFmtId="0" fontId="25" fillId="0" borderId="0" xfId="1" applyNumberFormat="1" applyFont="1" applyFill="1" applyBorder="1" applyAlignment="1" applyProtection="1">
      <alignment vertical="top"/>
    </xf>
    <xf numFmtId="0" fontId="26" fillId="0" borderId="0" xfId="1" applyNumberFormat="1" applyFont="1" applyFill="1" applyBorder="1" applyAlignment="1" applyProtection="1">
      <alignment vertical="top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vertical="center"/>
    </xf>
    <xf numFmtId="0" fontId="27" fillId="0" borderId="0" xfId="1" applyFont="1" applyAlignment="1">
      <alignment vertical="center"/>
    </xf>
    <xf numFmtId="0" fontId="15" fillId="0" borderId="2" xfId="1" applyFont="1" applyBorder="1" applyAlignment="1">
      <alignment horizontal="center"/>
    </xf>
    <xf numFmtId="0" fontId="24" fillId="2" borderId="0" xfId="1" applyNumberFormat="1" applyFont="1" applyFill="1" applyBorder="1" applyAlignment="1" applyProtection="1">
      <alignment vertical="top"/>
    </xf>
    <xf numFmtId="0" fontId="28" fillId="0" borderId="1" xfId="1" applyNumberFormat="1" applyFont="1" applyFill="1" applyBorder="1" applyAlignment="1" applyProtection="1">
      <alignment horizontal="center" vertical="top"/>
    </xf>
    <xf numFmtId="0" fontId="11" fillId="7" borderId="1" xfId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vertical="top" wrapText="1"/>
    </xf>
    <xf numFmtId="0" fontId="26" fillId="2" borderId="0" xfId="1" applyNumberFormat="1" applyFont="1" applyFill="1" applyBorder="1" applyAlignment="1" applyProtection="1">
      <alignment vertical="top"/>
    </xf>
    <xf numFmtId="0" fontId="29" fillId="2" borderId="35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11" fillId="18" borderId="1" xfId="1" applyFont="1" applyFill="1" applyBorder="1" applyAlignment="1">
      <alignment horizontal="center" vertical="center"/>
    </xf>
    <xf numFmtId="0" fontId="11" fillId="18" borderId="1" xfId="1" applyFont="1" applyFill="1" applyBorder="1" applyAlignment="1">
      <alignment vertical="center"/>
    </xf>
    <xf numFmtId="0" fontId="13" fillId="19" borderId="1" xfId="1" applyFont="1" applyFill="1" applyBorder="1" applyAlignment="1">
      <alignment vertical="center"/>
    </xf>
    <xf numFmtId="0" fontId="13" fillId="20" borderId="1" xfId="1" applyFont="1" applyFill="1" applyBorder="1" applyAlignment="1">
      <alignment horizontal="center" vertical="center"/>
    </xf>
    <xf numFmtId="0" fontId="11" fillId="20" borderId="1" xfId="1" applyFont="1" applyFill="1" applyBorder="1" applyAlignment="1">
      <alignment horizontal="center" vertical="center"/>
    </xf>
    <xf numFmtId="0" fontId="13" fillId="15" borderId="1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vertical="center"/>
    </xf>
    <xf numFmtId="0" fontId="13" fillId="16" borderId="1" xfId="1" applyFont="1" applyFill="1" applyBorder="1" applyAlignment="1">
      <alignment horizontal="center"/>
    </xf>
    <xf numFmtId="0" fontId="11" fillId="14" borderId="1" xfId="1" applyFont="1" applyFill="1" applyBorder="1" applyAlignment="1">
      <alignment vertical="center"/>
    </xf>
    <xf numFmtId="0" fontId="13" fillId="14" borderId="1" xfId="1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/>
    <xf numFmtId="0" fontId="30" fillId="2" borderId="0" xfId="0" applyFont="1" applyFill="1" applyAlignment="1">
      <alignment horizontal="center" vertical="center"/>
    </xf>
    <xf numFmtId="0" fontId="30" fillId="2" borderId="28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0" fillId="2" borderId="45" xfId="0" applyFont="1" applyFill="1" applyBorder="1" applyAlignment="1">
      <alignment vertical="center" wrapText="1"/>
    </xf>
    <xf numFmtId="0" fontId="30" fillId="2" borderId="49" xfId="0" applyFont="1" applyFill="1" applyBorder="1" applyAlignment="1">
      <alignment vertical="center" wrapText="1"/>
    </xf>
    <xf numFmtId="0" fontId="29" fillId="2" borderId="39" xfId="0" applyFont="1" applyFill="1" applyBorder="1" applyAlignment="1">
      <alignment vertical="center" wrapText="1"/>
    </xf>
    <xf numFmtId="0" fontId="30" fillId="2" borderId="45" xfId="0" applyFont="1" applyFill="1" applyBorder="1" applyAlignment="1">
      <alignment horizontal="left" vertical="center" wrapText="1"/>
    </xf>
    <xf numFmtId="0" fontId="30" fillId="2" borderId="37" xfId="0" applyFont="1" applyFill="1" applyBorder="1" applyAlignment="1">
      <alignment vertical="center" wrapText="1"/>
    </xf>
    <xf numFmtId="0" fontId="30" fillId="2" borderId="49" xfId="0" applyFont="1" applyFill="1" applyBorder="1" applyAlignment="1">
      <alignment horizontal="left" vertical="center" wrapText="1"/>
    </xf>
    <xf numFmtId="0" fontId="30" fillId="2" borderId="50" xfId="0" applyFont="1" applyFill="1" applyBorder="1" applyAlignment="1">
      <alignment horizontal="left" vertical="center" wrapText="1"/>
    </xf>
    <xf numFmtId="0" fontId="29" fillId="2" borderId="0" xfId="0" applyFont="1" applyFill="1"/>
    <xf numFmtId="0" fontId="29" fillId="2" borderId="37" xfId="0" applyFont="1" applyFill="1" applyBorder="1" applyAlignment="1">
      <alignment vertical="center" wrapText="1"/>
    </xf>
    <xf numFmtId="0" fontId="30" fillId="2" borderId="36" xfId="0" applyFont="1" applyFill="1" applyBorder="1"/>
    <xf numFmtId="0" fontId="30" fillId="2" borderId="26" xfId="0" applyFont="1" applyFill="1" applyBorder="1"/>
    <xf numFmtId="0" fontId="29" fillId="2" borderId="26" xfId="0" applyFont="1" applyFill="1" applyBorder="1"/>
    <xf numFmtId="0" fontId="30" fillId="2" borderId="22" xfId="0" applyFont="1" applyFill="1" applyBorder="1"/>
    <xf numFmtId="0" fontId="30" fillId="2" borderId="29" xfId="0" applyFont="1" applyFill="1" applyBorder="1"/>
    <xf numFmtId="0" fontId="29" fillId="2" borderId="29" xfId="0" applyFont="1" applyFill="1" applyBorder="1"/>
    <xf numFmtId="0" fontId="29" fillId="2" borderId="6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30" fillId="2" borderId="49" xfId="0" applyNumberFormat="1" applyFont="1" applyFill="1" applyBorder="1" applyAlignment="1" applyProtection="1">
      <alignment vertical="top" wrapText="1"/>
    </xf>
    <xf numFmtId="0" fontId="29" fillId="2" borderId="33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42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30" fillId="2" borderId="42" xfId="0" applyFont="1" applyFill="1" applyBorder="1"/>
    <xf numFmtId="0" fontId="30" fillId="2" borderId="0" xfId="0" applyFont="1" applyFill="1" applyAlignment="1">
      <alignment horizontal="center"/>
    </xf>
    <xf numFmtId="0" fontId="29" fillId="2" borderId="37" xfId="0" applyFont="1" applyFill="1" applyBorder="1" applyAlignment="1">
      <alignment vertical="top" wrapText="1"/>
    </xf>
    <xf numFmtId="0" fontId="30" fillId="2" borderId="46" xfId="0" applyFont="1" applyFill="1" applyBorder="1" applyAlignment="1">
      <alignment vertical="center" wrapText="1"/>
    </xf>
    <xf numFmtId="0" fontId="29" fillId="2" borderId="0" xfId="0" applyFont="1" applyFill="1" applyAlignment="1">
      <alignment horizontal="center"/>
    </xf>
    <xf numFmtId="0" fontId="29" fillId="2" borderId="37" xfId="0" applyNumberFormat="1" applyFont="1" applyFill="1" applyBorder="1" applyAlignment="1" applyProtection="1">
      <alignment vertical="center" wrapText="1"/>
    </xf>
    <xf numFmtId="0" fontId="29" fillId="2" borderId="33" xfId="0" applyFont="1" applyFill="1" applyBorder="1" applyAlignment="1">
      <alignment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vertical="center" wrapText="1"/>
    </xf>
    <xf numFmtId="0" fontId="30" fillId="2" borderId="0" xfId="0" applyFont="1" applyFill="1" applyBorder="1"/>
    <xf numFmtId="0" fontId="29" fillId="2" borderId="15" xfId="0" applyFont="1" applyFill="1" applyBorder="1" applyAlignment="1">
      <alignment vertical="center" wrapText="1"/>
    </xf>
    <xf numFmtId="0" fontId="29" fillId="2" borderId="31" xfId="0" applyFont="1" applyFill="1" applyBorder="1" applyAlignment="1">
      <alignment horizontal="center" vertical="top" wrapText="1"/>
    </xf>
    <xf numFmtId="0" fontId="29" fillId="2" borderId="28" xfId="0" applyFont="1" applyFill="1" applyBorder="1" applyAlignment="1">
      <alignment horizontal="left" vertical="top" wrapText="1"/>
    </xf>
    <xf numFmtId="0" fontId="29" fillId="2" borderId="34" xfId="0" applyFont="1" applyFill="1" applyBorder="1" applyAlignment="1">
      <alignment horizontal="left" vertical="top" wrapText="1"/>
    </xf>
    <xf numFmtId="0" fontId="29" fillId="2" borderId="37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top" wrapText="1"/>
    </xf>
    <xf numFmtId="0" fontId="6" fillId="0" borderId="0" xfId="1" applyNumberFormat="1" applyFont="1" applyFill="1" applyBorder="1" applyAlignment="1" applyProtection="1">
      <alignment vertical="center"/>
    </xf>
    <xf numFmtId="0" fontId="3" fillId="2" borderId="0" xfId="0" applyFont="1" applyFill="1"/>
    <xf numFmtId="0" fontId="7" fillId="0" borderId="0" xfId="1" applyNumberFormat="1" applyFont="1" applyFill="1" applyBorder="1" applyAlignment="1" applyProtection="1">
      <alignment vertical="top"/>
    </xf>
    <xf numFmtId="0" fontId="3" fillId="2" borderId="0" xfId="0" applyFont="1" applyFill="1" applyAlignment="1">
      <alignment vertical="center"/>
    </xf>
    <xf numFmtId="0" fontId="26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9" fillId="2" borderId="41" xfId="0" applyFont="1" applyFill="1" applyBorder="1" applyAlignment="1">
      <alignment horizontal="left" vertical="center" wrapText="1"/>
    </xf>
    <xf numFmtId="0" fontId="29" fillId="2" borderId="4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vertical="center" wrapText="1"/>
    </xf>
    <xf numFmtId="0" fontId="29" fillId="2" borderId="23" xfId="0" applyFont="1" applyFill="1" applyBorder="1" applyAlignment="1">
      <alignment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37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vertical="center"/>
    </xf>
    <xf numFmtId="0" fontId="29" fillId="2" borderId="14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vertical="top" wrapText="1"/>
    </xf>
    <xf numFmtId="0" fontId="29" fillId="2" borderId="38" xfId="0" applyFont="1" applyFill="1" applyBorder="1" applyAlignment="1">
      <alignment vertical="top"/>
    </xf>
    <xf numFmtId="0" fontId="30" fillId="2" borderId="37" xfId="0" applyNumberFormat="1" applyFont="1" applyFill="1" applyBorder="1" applyAlignment="1" applyProtection="1">
      <alignment vertical="top" wrapText="1"/>
    </xf>
    <xf numFmtId="16" fontId="29" fillId="2" borderId="28" xfId="0" applyNumberFormat="1" applyFont="1" applyFill="1" applyBorder="1" applyAlignment="1">
      <alignment horizontal="left" vertical="top" wrapText="1"/>
    </xf>
    <xf numFmtId="0" fontId="30" fillId="2" borderId="2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30" fillId="2" borderId="56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top" wrapText="1"/>
    </xf>
    <xf numFmtId="0" fontId="29" fillId="2" borderId="57" xfId="0" applyFont="1" applyFill="1" applyBorder="1" applyAlignment="1">
      <alignment horizontal="center" vertical="top" wrapText="1"/>
    </xf>
    <xf numFmtId="0" fontId="29" fillId="2" borderId="58" xfId="0" applyFont="1" applyFill="1" applyBorder="1" applyAlignment="1">
      <alignment horizontal="center" vertical="top" wrapText="1"/>
    </xf>
    <xf numFmtId="0" fontId="29" fillId="2" borderId="59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top" wrapText="1"/>
    </xf>
    <xf numFmtId="0" fontId="29" fillId="2" borderId="17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top" wrapText="1"/>
    </xf>
    <xf numFmtId="0" fontId="30" fillId="2" borderId="55" xfId="0" applyFont="1" applyFill="1" applyBorder="1" applyAlignment="1">
      <alignment vertical="center" wrapText="1"/>
    </xf>
    <xf numFmtId="0" fontId="30" fillId="2" borderId="50" xfId="0" applyFont="1" applyFill="1" applyBorder="1" applyAlignment="1">
      <alignment vertical="center" wrapText="1"/>
    </xf>
    <xf numFmtId="0" fontId="30" fillId="2" borderId="55" xfId="0" applyFont="1" applyFill="1" applyBorder="1" applyAlignment="1">
      <alignment horizontal="left" vertical="center" wrapText="1"/>
    </xf>
    <xf numFmtId="0" fontId="30" fillId="2" borderId="6" xfId="0" applyFont="1" applyFill="1" applyBorder="1"/>
    <xf numFmtId="0" fontId="29" fillId="2" borderId="39" xfId="0" applyFont="1" applyFill="1" applyBorder="1" applyAlignment="1">
      <alignment horizontal="center"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top" wrapText="1"/>
    </xf>
    <xf numFmtId="0" fontId="29" fillId="3" borderId="37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12" borderId="14" xfId="0" applyFont="1" applyFill="1" applyBorder="1" applyAlignment="1">
      <alignment horizontal="center" vertical="center" wrapText="1"/>
    </xf>
    <xf numFmtId="0" fontId="29" fillId="12" borderId="37" xfId="0" applyFont="1" applyFill="1" applyBorder="1" applyAlignment="1">
      <alignment vertical="center" wrapText="1"/>
    </xf>
    <xf numFmtId="0" fontId="29" fillId="12" borderId="19" xfId="0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top" wrapText="1"/>
    </xf>
    <xf numFmtId="0" fontId="29" fillId="12" borderId="23" xfId="0" applyFont="1" applyFill="1" applyBorder="1" applyAlignment="1">
      <alignment horizontal="center" vertical="center" wrapText="1"/>
    </xf>
    <xf numFmtId="0" fontId="29" fillId="12" borderId="17" xfId="0" applyFont="1" applyFill="1" applyBorder="1" applyAlignment="1">
      <alignment horizontal="center" vertical="top" wrapText="1"/>
    </xf>
    <xf numFmtId="0" fontId="30" fillId="12" borderId="23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top" wrapText="1"/>
    </xf>
    <xf numFmtId="0" fontId="34" fillId="3" borderId="0" xfId="1" applyNumberFormat="1" applyFont="1" applyFill="1" applyBorder="1" applyAlignment="1" applyProtection="1">
      <alignment vertical="top"/>
    </xf>
    <xf numFmtId="0" fontId="11" fillId="22" borderId="1" xfId="1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 wrapText="1"/>
    </xf>
    <xf numFmtId="0" fontId="11" fillId="22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top"/>
    </xf>
    <xf numFmtId="0" fontId="13" fillId="3" borderId="5" xfId="1" applyFont="1" applyFill="1" applyBorder="1" applyAlignment="1">
      <alignment vertical="center"/>
    </xf>
    <xf numFmtId="0" fontId="29" fillId="2" borderId="14" xfId="0" applyFont="1" applyFill="1" applyBorder="1" applyAlignment="1">
      <alignment vertical="top"/>
    </xf>
    <xf numFmtId="0" fontId="29" fillId="2" borderId="40" xfId="0" applyNumberFormat="1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top" wrapText="1"/>
    </xf>
    <xf numFmtId="0" fontId="30" fillId="23" borderId="1" xfId="0" applyFont="1" applyFill="1" applyBorder="1" applyAlignment="1">
      <alignment horizontal="center" vertical="center" wrapText="1"/>
    </xf>
    <xf numFmtId="0" fontId="29" fillId="23" borderId="25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vertical="top" wrapText="1"/>
    </xf>
    <xf numFmtId="0" fontId="30" fillId="2" borderId="58" xfId="0" applyFont="1" applyFill="1" applyBorder="1" applyAlignment="1">
      <alignment horizontal="center" vertical="center" wrapText="1"/>
    </xf>
    <xf numFmtId="0" fontId="30" fillId="2" borderId="60" xfId="0" applyNumberFormat="1" applyFont="1" applyFill="1" applyBorder="1" applyAlignment="1" applyProtection="1">
      <alignment horizontal="center" vertical="center" wrapText="1"/>
    </xf>
    <xf numFmtId="0" fontId="13" fillId="20" borderId="1" xfId="1" applyFont="1" applyFill="1" applyBorder="1" applyAlignment="1">
      <alignment vertical="center"/>
    </xf>
    <xf numFmtId="0" fontId="29" fillId="2" borderId="14" xfId="0" applyFont="1" applyFill="1" applyBorder="1" applyAlignment="1">
      <alignment vertical="center" wrapText="1"/>
    </xf>
    <xf numFmtId="0" fontId="29" fillId="12" borderId="14" xfId="0" applyFont="1" applyFill="1" applyBorder="1" applyAlignment="1">
      <alignment vertical="center" wrapText="1"/>
    </xf>
    <xf numFmtId="0" fontId="29" fillId="2" borderId="14" xfId="0" applyFont="1" applyFill="1" applyBorder="1" applyAlignment="1">
      <alignment vertical="center"/>
    </xf>
    <xf numFmtId="0" fontId="29" fillId="3" borderId="14" xfId="0" applyFont="1" applyFill="1" applyBorder="1" applyAlignment="1">
      <alignment vertical="center" wrapText="1"/>
    </xf>
    <xf numFmtId="0" fontId="30" fillId="2" borderId="32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30" fillId="2" borderId="63" xfId="0" applyFont="1" applyFill="1" applyBorder="1" applyAlignment="1">
      <alignment vertical="center" wrapText="1"/>
    </xf>
    <xf numFmtId="0" fontId="30" fillId="2" borderId="51" xfId="0" applyFont="1" applyFill="1" applyBorder="1" applyAlignment="1">
      <alignment vertical="center" wrapText="1"/>
    </xf>
    <xf numFmtId="0" fontId="30" fillId="2" borderId="61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29" fillId="12" borderId="18" xfId="0" applyFont="1" applyFill="1" applyBorder="1" applyAlignment="1">
      <alignment horizontal="left" vertical="center" wrapText="1"/>
    </xf>
    <xf numFmtId="0" fontId="30" fillId="2" borderId="47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0" fillId="2" borderId="51" xfId="0" applyFont="1" applyFill="1" applyBorder="1" applyAlignment="1">
      <alignment horizontal="left" vertical="center" wrapText="1"/>
    </xf>
    <xf numFmtId="0" fontId="29" fillId="17" borderId="18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vertical="center" wrapText="1"/>
    </xf>
    <xf numFmtId="0" fontId="30" fillId="2" borderId="63" xfId="0" applyFont="1" applyFill="1" applyBorder="1" applyAlignment="1">
      <alignment horizontal="left" vertical="center" wrapText="1"/>
    </xf>
    <xf numFmtId="0" fontId="30" fillId="2" borderId="6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left" vertical="center" wrapText="1"/>
    </xf>
    <xf numFmtId="0" fontId="30" fillId="2" borderId="51" xfId="0" applyNumberFormat="1" applyFont="1" applyFill="1" applyBorder="1" applyAlignment="1" applyProtection="1">
      <alignment vertical="top" wrapText="1"/>
    </xf>
    <xf numFmtId="0" fontId="29" fillId="2" borderId="38" xfId="0" applyFont="1" applyFill="1" applyBorder="1" applyAlignment="1">
      <alignment vertical="center" wrapText="1"/>
    </xf>
    <xf numFmtId="0" fontId="30" fillId="2" borderId="43" xfId="0" applyFont="1" applyFill="1" applyBorder="1" applyAlignment="1">
      <alignment vertical="center" wrapText="1"/>
    </xf>
    <xf numFmtId="0" fontId="30" fillId="2" borderId="14" xfId="0" applyFont="1" applyFill="1" applyBorder="1" applyAlignment="1">
      <alignment vertical="center" wrapText="1"/>
    </xf>
    <xf numFmtId="0" fontId="30" fillId="2" borderId="44" xfId="0" applyFont="1" applyFill="1" applyBorder="1" applyAlignment="1">
      <alignment vertical="center" wrapText="1"/>
    </xf>
    <xf numFmtId="0" fontId="30" fillId="2" borderId="3" xfId="0" applyFont="1" applyFill="1" applyBorder="1"/>
    <xf numFmtId="0" fontId="30" fillId="2" borderId="7" xfId="0" applyNumberFormat="1" applyFont="1" applyFill="1" applyBorder="1" applyAlignment="1" applyProtection="1">
      <alignment vertical="center" wrapText="1"/>
    </xf>
    <xf numFmtId="0" fontId="29" fillId="2" borderId="14" xfId="0" applyNumberFormat="1" applyFont="1" applyFill="1" applyBorder="1" applyAlignment="1" applyProtection="1">
      <alignment vertical="center" wrapText="1"/>
    </xf>
    <xf numFmtId="0" fontId="30" fillId="2" borderId="43" xfId="0" applyFont="1" applyFill="1" applyBorder="1" applyAlignment="1">
      <alignment horizontal="left" vertical="center" wrapText="1"/>
    </xf>
    <xf numFmtId="0" fontId="30" fillId="2" borderId="44" xfId="0" applyFont="1" applyFill="1" applyBorder="1" applyAlignment="1">
      <alignment horizontal="left" vertical="center" wrapText="1"/>
    </xf>
    <xf numFmtId="0" fontId="29" fillId="2" borderId="40" xfId="0" applyFont="1" applyFill="1" applyBorder="1" applyAlignment="1">
      <alignment horizontal="left" vertical="center" wrapText="1"/>
    </xf>
    <xf numFmtId="0" fontId="30" fillId="2" borderId="14" xfId="0" applyNumberFormat="1" applyFont="1" applyFill="1" applyBorder="1" applyAlignment="1" applyProtection="1">
      <alignment vertical="top" wrapText="1"/>
    </xf>
    <xf numFmtId="0" fontId="30" fillId="2" borderId="3" xfId="0" applyNumberFormat="1" applyFont="1" applyFill="1" applyBorder="1" applyAlignment="1" applyProtection="1">
      <alignment vertical="top" wrapText="1"/>
    </xf>
    <xf numFmtId="0" fontId="30" fillId="2" borderId="20" xfId="0" applyNumberFormat="1" applyFont="1" applyFill="1" applyBorder="1" applyAlignment="1" applyProtection="1">
      <alignment vertical="center" wrapText="1"/>
    </xf>
    <xf numFmtId="0" fontId="29" fillId="2" borderId="40" xfId="0" applyFont="1" applyFill="1" applyBorder="1" applyAlignment="1">
      <alignment vertical="center" wrapText="1"/>
    </xf>
    <xf numFmtId="0" fontId="29" fillId="2" borderId="14" xfId="0" applyFont="1" applyFill="1" applyBorder="1" applyAlignment="1">
      <alignment horizontal="right" vertical="center" wrapText="1"/>
    </xf>
    <xf numFmtId="0" fontId="30" fillId="2" borderId="62" xfId="0" applyFont="1" applyFill="1" applyBorder="1" applyAlignment="1">
      <alignment horizontal="left" vertical="center" wrapText="1"/>
    </xf>
    <xf numFmtId="0" fontId="30" fillId="2" borderId="62" xfId="0" applyFont="1" applyFill="1" applyBorder="1"/>
    <xf numFmtId="0" fontId="29" fillId="12" borderId="19" xfId="0" applyFont="1" applyFill="1" applyBorder="1" applyAlignment="1">
      <alignment horizontal="center" vertical="center" wrapText="1"/>
    </xf>
    <xf numFmtId="0" fontId="30" fillId="2" borderId="5" xfId="0" applyFont="1" applyFill="1" applyBorder="1"/>
    <xf numFmtId="0" fontId="29" fillId="12" borderId="37" xfId="0" applyFont="1" applyFill="1" applyBorder="1" applyAlignment="1">
      <alignment horizontal="left" vertical="center" wrapText="1"/>
    </xf>
    <xf numFmtId="0" fontId="29" fillId="17" borderId="37" xfId="0" applyFont="1" applyFill="1" applyBorder="1" applyAlignment="1">
      <alignment horizontal="left" vertical="center" wrapText="1"/>
    </xf>
    <xf numFmtId="0" fontId="30" fillId="2" borderId="49" xfId="0" applyFont="1" applyFill="1" applyBorder="1"/>
    <xf numFmtId="0" fontId="30" fillId="2" borderId="50" xfId="0" applyNumberFormat="1" applyFont="1" applyFill="1" applyBorder="1" applyAlignment="1" applyProtection="1">
      <alignment vertical="center" wrapText="1"/>
    </xf>
    <xf numFmtId="0" fontId="30" fillId="2" borderId="46" xfId="0" applyNumberFormat="1" applyFont="1" applyFill="1" applyBorder="1" applyAlignment="1" applyProtection="1">
      <alignment vertical="center" wrapText="1"/>
    </xf>
    <xf numFmtId="0" fontId="29" fillId="2" borderId="41" xfId="0" applyFont="1" applyFill="1" applyBorder="1" applyAlignment="1">
      <alignment vertical="top" wrapText="1"/>
    </xf>
    <xf numFmtId="0" fontId="29" fillId="2" borderId="34" xfId="0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/>
    </xf>
    <xf numFmtId="0" fontId="30" fillId="2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2" borderId="1" xfId="0" applyFont="1" applyFill="1" applyBorder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30" fillId="2" borderId="26" xfId="0" applyFont="1" applyFill="1" applyBorder="1" applyAlignment="1">
      <alignment vertical="center" wrapText="1"/>
    </xf>
    <xf numFmtId="0" fontId="30" fillId="2" borderId="26" xfId="0" applyFont="1" applyFill="1" applyBorder="1" applyAlignment="1">
      <alignment horizontal="center"/>
    </xf>
    <xf numFmtId="0" fontId="30" fillId="2" borderId="31" xfId="0" applyFont="1" applyFill="1" applyBorder="1"/>
    <xf numFmtId="0" fontId="29" fillId="2" borderId="40" xfId="0" applyFont="1" applyFill="1" applyBorder="1" applyAlignment="1">
      <alignment horizontal="center"/>
    </xf>
    <xf numFmtId="0" fontId="30" fillId="2" borderId="29" xfId="0" applyFont="1" applyFill="1" applyBorder="1" applyAlignment="1">
      <alignment horizontal="left" vertical="center" wrapText="1"/>
    </xf>
    <xf numFmtId="0" fontId="30" fillId="22" borderId="29" xfId="0" applyFont="1" applyFill="1" applyBorder="1" applyAlignment="1">
      <alignment horizontal="center" vertical="center" wrapText="1"/>
    </xf>
    <xf numFmtId="0" fontId="29" fillId="22" borderId="14" xfId="0" applyFont="1" applyFill="1" applyBorder="1" applyAlignment="1">
      <alignment horizontal="left" vertical="center" wrapText="1"/>
    </xf>
    <xf numFmtId="0" fontId="29" fillId="22" borderId="37" xfId="0" applyFont="1" applyFill="1" applyBorder="1" applyAlignment="1">
      <alignment horizontal="left" vertical="center" wrapText="1"/>
    </xf>
    <xf numFmtId="0" fontId="30" fillId="22" borderId="32" xfId="0" applyFont="1" applyFill="1" applyBorder="1" applyAlignment="1">
      <alignment horizontal="left" vertical="center" wrapText="1"/>
    </xf>
    <xf numFmtId="0" fontId="30" fillId="22" borderId="42" xfId="0" applyFont="1" applyFill="1" applyBorder="1" applyAlignment="1">
      <alignment horizontal="left" vertical="center" wrapText="1"/>
    </xf>
    <xf numFmtId="0" fontId="30" fillId="22" borderId="63" xfId="0" applyFont="1" applyFill="1" applyBorder="1" applyAlignment="1">
      <alignment vertical="center" wrapText="1"/>
    </xf>
    <xf numFmtId="0" fontId="30" fillId="22" borderId="55" xfId="0" applyFont="1" applyFill="1" applyBorder="1" applyAlignment="1">
      <alignment vertical="center" wrapText="1"/>
    </xf>
    <xf numFmtId="0" fontId="30" fillId="22" borderId="51" xfId="0" applyFont="1" applyFill="1" applyBorder="1" applyAlignment="1">
      <alignment vertical="center" wrapText="1"/>
    </xf>
    <xf numFmtId="0" fontId="30" fillId="22" borderId="49" xfId="0" applyFont="1" applyFill="1" applyBorder="1" applyAlignment="1">
      <alignment vertical="center" wrapText="1"/>
    </xf>
    <xf numFmtId="0" fontId="30" fillId="22" borderId="61" xfId="0" applyFont="1" applyFill="1" applyBorder="1" applyAlignment="1">
      <alignment vertical="center" wrapText="1"/>
    </xf>
    <xf numFmtId="0" fontId="30" fillId="22" borderId="50" xfId="0" applyFont="1" applyFill="1" applyBorder="1" applyAlignment="1">
      <alignment vertical="center" wrapText="1"/>
    </xf>
    <xf numFmtId="0" fontId="30" fillId="22" borderId="7" xfId="0" applyFont="1" applyFill="1" applyBorder="1" applyAlignment="1">
      <alignment horizontal="left" vertical="center" wrapText="1"/>
    </xf>
    <xf numFmtId="0" fontId="30" fillId="22" borderId="50" xfId="0" applyFont="1" applyFill="1" applyBorder="1" applyAlignment="1">
      <alignment horizontal="left" vertical="center" wrapText="1"/>
    </xf>
    <xf numFmtId="0" fontId="29" fillId="22" borderId="40" xfId="0" applyFont="1" applyFill="1" applyBorder="1" applyAlignment="1">
      <alignment horizontal="left" vertical="center" wrapText="1"/>
    </xf>
    <xf numFmtId="0" fontId="29" fillId="22" borderId="41" xfId="0" applyFont="1" applyFill="1" applyBorder="1" applyAlignment="1">
      <alignment horizontal="left" vertical="center" wrapText="1"/>
    </xf>
    <xf numFmtId="0" fontId="30" fillId="22" borderId="47" xfId="0" applyFont="1" applyFill="1" applyBorder="1" applyAlignment="1">
      <alignment horizontal="left" vertical="center" wrapText="1"/>
    </xf>
    <xf numFmtId="0" fontId="30" fillId="22" borderId="45" xfId="0" applyFont="1" applyFill="1" applyBorder="1" applyAlignment="1">
      <alignment horizontal="left" vertical="center" wrapText="1"/>
    </xf>
    <xf numFmtId="0" fontId="30" fillId="22" borderId="3" xfId="0" applyFont="1" applyFill="1" applyBorder="1" applyAlignment="1">
      <alignment horizontal="left" vertical="center" wrapText="1"/>
    </xf>
    <xf numFmtId="0" fontId="30" fillId="22" borderId="49" xfId="0" applyFont="1" applyFill="1" applyBorder="1" applyAlignment="1">
      <alignment horizontal="left" vertical="center" wrapText="1"/>
    </xf>
    <xf numFmtId="0" fontId="30" fillId="22" borderId="9" xfId="0" applyFont="1" applyFill="1" applyBorder="1" applyAlignment="1">
      <alignment horizontal="left" vertical="top" wrapText="1"/>
    </xf>
    <xf numFmtId="0" fontId="30" fillId="22" borderId="55" xfId="0" applyFont="1" applyFill="1" applyBorder="1" applyAlignment="1">
      <alignment horizontal="left" vertical="top" wrapText="1"/>
    </xf>
    <xf numFmtId="0" fontId="32" fillId="22" borderId="3" xfId="0" applyFont="1" applyFill="1" applyBorder="1" applyAlignment="1">
      <alignment vertical="center" wrapText="1"/>
    </xf>
    <xf numFmtId="0" fontId="32" fillId="22" borderId="49" xfId="0" applyFont="1" applyFill="1" applyBorder="1" applyAlignment="1">
      <alignment vertical="center" wrapText="1"/>
    </xf>
    <xf numFmtId="0" fontId="30" fillId="22" borderId="51" xfId="0" applyFont="1" applyFill="1" applyBorder="1" applyAlignment="1">
      <alignment horizontal="left" vertical="center" wrapText="1"/>
    </xf>
    <xf numFmtId="0" fontId="30" fillId="22" borderId="7" xfId="0" applyFont="1" applyFill="1" applyBorder="1" applyAlignment="1">
      <alignment vertical="center" wrapText="1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1" fontId="15" fillId="0" borderId="23" xfId="1" applyNumberFormat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3" fillId="0" borderId="2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15" fillId="9" borderId="14" xfId="1" applyFont="1" applyFill="1" applyBorder="1" applyAlignment="1">
      <alignment horizontal="center" vertical="center"/>
    </xf>
    <xf numFmtId="0" fontId="15" fillId="9" borderId="15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16" xfId="1" applyNumberFormat="1" applyFont="1" applyFill="1" applyBorder="1" applyAlignment="1" applyProtection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3" fillId="0" borderId="1" xfId="1" applyNumberFormat="1" applyFont="1" applyFill="1" applyBorder="1" applyAlignment="1" applyProtection="1">
      <alignment horizontal="center" vertical="top"/>
    </xf>
    <xf numFmtId="0" fontId="23" fillId="0" borderId="1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5" fillId="10" borderId="14" xfId="1" applyFont="1" applyFill="1" applyBorder="1" applyAlignment="1">
      <alignment horizontal="center" vertical="center"/>
    </xf>
    <xf numFmtId="0" fontId="15" fillId="10" borderId="15" xfId="1" applyFont="1" applyFill="1" applyBorder="1" applyAlignment="1">
      <alignment horizontal="center" vertical="center"/>
    </xf>
    <xf numFmtId="0" fontId="15" fillId="11" borderId="14" xfId="1" applyFont="1" applyFill="1" applyBorder="1" applyAlignment="1">
      <alignment horizontal="center" vertical="center"/>
    </xf>
    <xf numFmtId="0" fontId="15" fillId="11" borderId="15" xfId="1" applyFont="1" applyFill="1" applyBorder="1" applyAlignment="1">
      <alignment horizontal="center" vertical="center"/>
    </xf>
    <xf numFmtId="0" fontId="15" fillId="6" borderId="14" xfId="1" applyFont="1" applyFill="1" applyBorder="1" applyAlignment="1">
      <alignment horizontal="center" vertical="center"/>
    </xf>
    <xf numFmtId="0" fontId="15" fillId="6" borderId="15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28" fillId="0" borderId="2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" xfId="1" applyNumberFormat="1" applyFont="1" applyFill="1" applyBorder="1" applyAlignment="1" applyProtection="1">
      <alignment horizontal="center" vertical="top"/>
    </xf>
    <xf numFmtId="0" fontId="11" fillId="7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/>
    </xf>
    <xf numFmtId="0" fontId="15" fillId="12" borderId="14" xfId="1" applyNumberFormat="1" applyFont="1" applyFill="1" applyBorder="1" applyAlignment="1" applyProtection="1">
      <alignment horizontal="center" vertical="center"/>
    </xf>
    <xf numFmtId="0" fontId="15" fillId="12" borderId="15" xfId="1" applyNumberFormat="1" applyFont="1" applyFill="1" applyBorder="1" applyAlignment="1" applyProtection="1">
      <alignment horizontal="center" vertical="center"/>
    </xf>
    <xf numFmtId="0" fontId="18" fillId="13" borderId="14" xfId="1" applyFont="1" applyFill="1" applyBorder="1" applyAlignment="1">
      <alignment horizontal="center" vertical="center"/>
    </xf>
    <xf numFmtId="0" fontId="18" fillId="13" borderId="15" xfId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/>
    </xf>
    <xf numFmtId="0" fontId="15" fillId="5" borderId="15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1" fillId="20" borderId="3" xfId="1" applyFont="1" applyFill="1" applyBorder="1" applyAlignment="1">
      <alignment horizontal="center" vertical="center"/>
    </xf>
    <xf numFmtId="0" fontId="11" fillId="20" borderId="5" xfId="1" applyFont="1" applyFill="1" applyBorder="1" applyAlignment="1">
      <alignment horizontal="center" vertical="center"/>
    </xf>
    <xf numFmtId="0" fontId="13" fillId="15" borderId="3" xfId="1" applyFont="1" applyFill="1" applyBorder="1" applyAlignment="1">
      <alignment horizontal="center" vertical="center"/>
    </xf>
    <xf numFmtId="0" fontId="13" fillId="15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/>
    </xf>
    <xf numFmtId="0" fontId="19" fillId="0" borderId="13" xfId="1" applyFont="1" applyBorder="1" applyAlignment="1">
      <alignment horizontal="center" vertical="center"/>
    </xf>
    <xf numFmtId="0" fontId="11" fillId="18" borderId="3" xfId="1" applyFont="1" applyFill="1" applyBorder="1" applyAlignment="1">
      <alignment horizontal="center" vertical="center"/>
    </xf>
    <xf numFmtId="0" fontId="11" fillId="18" borderId="5" xfId="1" applyFont="1" applyFill="1" applyBorder="1" applyAlignment="1">
      <alignment horizontal="center" vertical="center"/>
    </xf>
    <xf numFmtId="0" fontId="11" fillId="22" borderId="3" xfId="1" applyFont="1" applyFill="1" applyBorder="1" applyAlignment="1">
      <alignment horizontal="center" vertical="center"/>
    </xf>
    <xf numFmtId="0" fontId="11" fillId="22" borderId="5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19" borderId="3" xfId="1" applyFont="1" applyFill="1" applyBorder="1" applyAlignment="1">
      <alignment horizontal="center" vertical="center"/>
    </xf>
    <xf numFmtId="0" fontId="13" fillId="19" borderId="5" xfId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top"/>
    </xf>
    <xf numFmtId="0" fontId="29" fillId="2" borderId="44" xfId="0" applyFont="1" applyFill="1" applyBorder="1" applyAlignment="1">
      <alignment horizontal="center" vertical="top"/>
    </xf>
    <xf numFmtId="0" fontId="29" fillId="2" borderId="43" xfId="0" applyFont="1" applyFill="1" applyBorder="1" applyAlignment="1">
      <alignment horizontal="center" vertical="top"/>
    </xf>
    <xf numFmtId="0" fontId="29" fillId="2" borderId="61" xfId="0" applyFont="1" applyFill="1" applyBorder="1" applyAlignment="1">
      <alignment horizontal="center" vertical="top"/>
    </xf>
    <xf numFmtId="0" fontId="29" fillId="2" borderId="26" xfId="0" applyFont="1" applyFill="1" applyBorder="1" applyAlignment="1">
      <alignment horizontal="center" vertical="top" wrapText="1"/>
    </xf>
    <xf numFmtId="0" fontId="30" fillId="2" borderId="26" xfId="0" applyFont="1" applyFill="1" applyBorder="1" applyAlignment="1">
      <alignment horizontal="center" vertical="top"/>
    </xf>
    <xf numFmtId="0" fontId="30" fillId="2" borderId="27" xfId="0" applyFont="1" applyFill="1" applyBorder="1" applyAlignment="1">
      <alignment horizontal="center" vertical="top"/>
    </xf>
    <xf numFmtId="0" fontId="29" fillId="2" borderId="8" xfId="0" applyFont="1" applyFill="1" applyBorder="1" applyAlignment="1">
      <alignment horizontal="center" textRotation="90" wrapText="1"/>
    </xf>
    <xf numFmtId="0" fontId="29" fillId="2" borderId="33" xfId="0" applyFont="1" applyFill="1" applyBorder="1" applyAlignment="1">
      <alignment horizontal="center" textRotation="90" wrapText="1"/>
    </xf>
    <xf numFmtId="0" fontId="29" fillId="2" borderId="48" xfId="0" applyFont="1" applyFill="1" applyBorder="1" applyAlignment="1">
      <alignment horizontal="center" textRotation="90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30" fillId="2" borderId="3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textRotation="90" wrapText="1"/>
    </xf>
    <xf numFmtId="0" fontId="30" fillId="2" borderId="29" xfId="0" applyFont="1" applyFill="1" applyBorder="1" applyAlignment="1">
      <alignment horizontal="center" wrapText="1"/>
    </xf>
    <xf numFmtId="0" fontId="29" fillId="2" borderId="25" xfId="0" applyFont="1" applyFill="1" applyBorder="1" applyAlignment="1">
      <alignment horizontal="center" textRotation="90" wrapText="1"/>
    </xf>
    <xf numFmtId="0" fontId="30" fillId="2" borderId="11" xfId="0" applyFont="1" applyFill="1" applyBorder="1" applyAlignment="1">
      <alignment horizontal="center" textRotation="90" wrapText="1"/>
    </xf>
    <xf numFmtId="0" fontId="30" fillId="2" borderId="28" xfId="0" applyFont="1" applyFill="1" applyBorder="1" applyAlignment="1">
      <alignment horizontal="center" textRotation="90" wrapText="1"/>
    </xf>
    <xf numFmtId="0" fontId="29" fillId="2" borderId="1" xfId="0" applyFont="1" applyFill="1" applyBorder="1" applyAlignment="1">
      <alignment horizontal="left" textRotation="90" wrapText="1"/>
    </xf>
    <xf numFmtId="0" fontId="30" fillId="2" borderId="29" xfId="0" applyFont="1" applyFill="1" applyBorder="1" applyAlignment="1">
      <alignment horizontal="left" wrapText="1"/>
    </xf>
    <xf numFmtId="0" fontId="29" fillId="2" borderId="47" xfId="0" applyFont="1" applyFill="1" applyBorder="1" applyAlignment="1">
      <alignment horizontal="center" vertical="top" wrapText="1"/>
    </xf>
    <xf numFmtId="0" fontId="29" fillId="2" borderId="52" xfId="0" applyFont="1" applyFill="1" applyBorder="1" applyAlignment="1">
      <alignment horizontal="center" vertical="top" wrapText="1"/>
    </xf>
    <xf numFmtId="0" fontId="29" fillId="2" borderId="36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textRotation="90" wrapText="1"/>
    </xf>
    <xf numFmtId="0" fontId="29" fillId="2" borderId="11" xfId="0" applyFont="1" applyFill="1" applyBorder="1" applyAlignment="1">
      <alignment horizontal="center" textRotation="90" wrapText="1"/>
    </xf>
    <xf numFmtId="0" fontId="29" fillId="2" borderId="28" xfId="0" applyFont="1" applyFill="1" applyBorder="1" applyAlignment="1">
      <alignment horizontal="center" textRotation="90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textRotation="90" wrapText="1"/>
    </xf>
    <xf numFmtId="0" fontId="29" fillId="2" borderId="29" xfId="0" applyFont="1" applyFill="1" applyBorder="1" applyAlignment="1">
      <alignment horizontal="center" textRotation="90" wrapText="1"/>
    </xf>
    <xf numFmtId="0" fontId="29" fillId="2" borderId="26" xfId="0" applyFont="1" applyFill="1" applyBorder="1" applyAlignment="1">
      <alignment horizontal="center" wrapText="1"/>
    </xf>
    <xf numFmtId="0" fontId="29" fillId="2" borderId="5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colors>
    <mruColors>
      <color rgb="FF99FF99"/>
      <color rgb="FF44CF31"/>
      <color rgb="FF21D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3"/>
  <sheetViews>
    <sheetView view="pageBreakPreview" zoomScale="90" zoomScaleNormal="70" zoomScaleSheetLayoutView="90" workbookViewId="0">
      <selection activeCell="G8" sqref="G8:BE8"/>
    </sheetView>
  </sheetViews>
  <sheetFormatPr defaultRowHeight="12.75" x14ac:dyDescent="0.25"/>
  <cols>
    <col min="1" max="1" width="6.5703125" style="1" customWidth="1"/>
    <col min="2" max="2" width="3.5703125" style="1" customWidth="1"/>
    <col min="3" max="3" width="3.140625" style="1" customWidth="1"/>
    <col min="4" max="9" width="3.5703125" style="1" customWidth="1"/>
    <col min="10" max="10" width="3" style="1" customWidth="1"/>
    <col min="11" max="11" width="3.5703125" style="1" customWidth="1"/>
    <col min="12" max="12" width="4.28515625" style="1" customWidth="1"/>
    <col min="13" max="13" width="3.5703125" style="1" customWidth="1"/>
    <col min="14" max="14" width="2.7109375" style="1" customWidth="1"/>
    <col min="15" max="15" width="2.85546875" style="1" customWidth="1"/>
    <col min="16" max="24" width="3.5703125" style="1" customWidth="1"/>
    <col min="25" max="25" width="3.42578125" style="1" customWidth="1"/>
    <col min="26" max="26" width="4.7109375" style="1" customWidth="1"/>
    <col min="27" max="28" width="3.5703125" style="1" customWidth="1"/>
    <col min="29" max="29" width="2" style="1" customWidth="1"/>
    <col min="30" max="31" width="2.42578125" style="1" customWidth="1"/>
    <col min="32" max="33" width="3.5703125" style="1" customWidth="1"/>
    <col min="34" max="34" width="2.5703125" style="1" customWidth="1"/>
    <col min="35" max="35" width="1.5703125" style="1" customWidth="1"/>
    <col min="36" max="41" width="3.5703125" style="1" customWidth="1"/>
    <col min="42" max="42" width="1.85546875" style="1" customWidth="1"/>
    <col min="43" max="46" width="3.5703125" style="1" customWidth="1"/>
    <col min="47" max="47" width="2.85546875" style="1" customWidth="1"/>
    <col min="48" max="48" width="2" style="1" customWidth="1"/>
    <col min="49" max="58" width="3.5703125" style="1" customWidth="1"/>
    <col min="59" max="59" width="6.5703125" style="1" customWidth="1"/>
    <col min="60" max="60" width="3.28515625" style="1" customWidth="1"/>
    <col min="61" max="61" width="3.7109375" style="1" customWidth="1"/>
    <col min="62" max="261" width="9.140625" style="1"/>
    <col min="262" max="262" width="6.5703125" style="1" customWidth="1"/>
    <col min="263" max="314" width="3.42578125" style="1" customWidth="1"/>
    <col min="315" max="517" width="9.140625" style="1"/>
    <col min="518" max="518" width="6.5703125" style="1" customWidth="1"/>
    <col min="519" max="570" width="3.42578125" style="1" customWidth="1"/>
    <col min="571" max="773" width="9.140625" style="1"/>
    <col min="774" max="774" width="6.5703125" style="1" customWidth="1"/>
    <col min="775" max="826" width="3.42578125" style="1" customWidth="1"/>
    <col min="827" max="1029" width="9.140625" style="1"/>
    <col min="1030" max="1030" width="6.5703125" style="1" customWidth="1"/>
    <col min="1031" max="1082" width="3.42578125" style="1" customWidth="1"/>
    <col min="1083" max="1285" width="9.140625" style="1"/>
    <col min="1286" max="1286" width="6.5703125" style="1" customWidth="1"/>
    <col min="1287" max="1338" width="3.42578125" style="1" customWidth="1"/>
    <col min="1339" max="1541" width="9.140625" style="1"/>
    <col min="1542" max="1542" width="6.5703125" style="1" customWidth="1"/>
    <col min="1543" max="1594" width="3.42578125" style="1" customWidth="1"/>
    <col min="1595" max="1797" width="9.140625" style="1"/>
    <col min="1798" max="1798" width="6.5703125" style="1" customWidth="1"/>
    <col min="1799" max="1850" width="3.42578125" style="1" customWidth="1"/>
    <col min="1851" max="2053" width="9.140625" style="1"/>
    <col min="2054" max="2054" width="6.5703125" style="1" customWidth="1"/>
    <col min="2055" max="2106" width="3.42578125" style="1" customWidth="1"/>
    <col min="2107" max="2309" width="9.140625" style="1"/>
    <col min="2310" max="2310" width="6.5703125" style="1" customWidth="1"/>
    <col min="2311" max="2362" width="3.42578125" style="1" customWidth="1"/>
    <col min="2363" max="2565" width="9.140625" style="1"/>
    <col min="2566" max="2566" width="6.5703125" style="1" customWidth="1"/>
    <col min="2567" max="2618" width="3.42578125" style="1" customWidth="1"/>
    <col min="2619" max="2821" width="9.140625" style="1"/>
    <col min="2822" max="2822" width="6.5703125" style="1" customWidth="1"/>
    <col min="2823" max="2874" width="3.42578125" style="1" customWidth="1"/>
    <col min="2875" max="3077" width="9.140625" style="1"/>
    <col min="3078" max="3078" width="6.5703125" style="1" customWidth="1"/>
    <col min="3079" max="3130" width="3.42578125" style="1" customWidth="1"/>
    <col min="3131" max="3333" width="9.140625" style="1"/>
    <col min="3334" max="3334" width="6.5703125" style="1" customWidth="1"/>
    <col min="3335" max="3386" width="3.42578125" style="1" customWidth="1"/>
    <col min="3387" max="3589" width="9.140625" style="1"/>
    <col min="3590" max="3590" width="6.5703125" style="1" customWidth="1"/>
    <col min="3591" max="3642" width="3.42578125" style="1" customWidth="1"/>
    <col min="3643" max="3845" width="9.140625" style="1"/>
    <col min="3846" max="3846" width="6.5703125" style="1" customWidth="1"/>
    <col min="3847" max="3898" width="3.42578125" style="1" customWidth="1"/>
    <col min="3899" max="4101" width="9.140625" style="1"/>
    <col min="4102" max="4102" width="6.5703125" style="1" customWidth="1"/>
    <col min="4103" max="4154" width="3.42578125" style="1" customWidth="1"/>
    <col min="4155" max="4357" width="9.140625" style="1"/>
    <col min="4358" max="4358" width="6.5703125" style="1" customWidth="1"/>
    <col min="4359" max="4410" width="3.42578125" style="1" customWidth="1"/>
    <col min="4411" max="4613" width="9.140625" style="1"/>
    <col min="4614" max="4614" width="6.5703125" style="1" customWidth="1"/>
    <col min="4615" max="4666" width="3.42578125" style="1" customWidth="1"/>
    <col min="4667" max="4869" width="9.140625" style="1"/>
    <col min="4870" max="4870" width="6.5703125" style="1" customWidth="1"/>
    <col min="4871" max="4922" width="3.42578125" style="1" customWidth="1"/>
    <col min="4923" max="5125" width="9.140625" style="1"/>
    <col min="5126" max="5126" width="6.5703125" style="1" customWidth="1"/>
    <col min="5127" max="5178" width="3.42578125" style="1" customWidth="1"/>
    <col min="5179" max="5381" width="9.140625" style="1"/>
    <col min="5382" max="5382" width="6.5703125" style="1" customWidth="1"/>
    <col min="5383" max="5434" width="3.42578125" style="1" customWidth="1"/>
    <col min="5435" max="5637" width="9.140625" style="1"/>
    <col min="5638" max="5638" width="6.5703125" style="1" customWidth="1"/>
    <col min="5639" max="5690" width="3.42578125" style="1" customWidth="1"/>
    <col min="5691" max="5893" width="9.140625" style="1"/>
    <col min="5894" max="5894" width="6.5703125" style="1" customWidth="1"/>
    <col min="5895" max="5946" width="3.42578125" style="1" customWidth="1"/>
    <col min="5947" max="6149" width="9.140625" style="1"/>
    <col min="6150" max="6150" width="6.5703125" style="1" customWidth="1"/>
    <col min="6151" max="6202" width="3.42578125" style="1" customWidth="1"/>
    <col min="6203" max="6405" width="9.140625" style="1"/>
    <col min="6406" max="6406" width="6.5703125" style="1" customWidth="1"/>
    <col min="6407" max="6458" width="3.42578125" style="1" customWidth="1"/>
    <col min="6459" max="6661" width="9.140625" style="1"/>
    <col min="6662" max="6662" width="6.5703125" style="1" customWidth="1"/>
    <col min="6663" max="6714" width="3.42578125" style="1" customWidth="1"/>
    <col min="6715" max="6917" width="9.140625" style="1"/>
    <col min="6918" max="6918" width="6.5703125" style="1" customWidth="1"/>
    <col min="6919" max="6970" width="3.42578125" style="1" customWidth="1"/>
    <col min="6971" max="7173" width="9.140625" style="1"/>
    <col min="7174" max="7174" width="6.5703125" style="1" customWidth="1"/>
    <col min="7175" max="7226" width="3.42578125" style="1" customWidth="1"/>
    <col min="7227" max="7429" width="9.140625" style="1"/>
    <col min="7430" max="7430" width="6.5703125" style="1" customWidth="1"/>
    <col min="7431" max="7482" width="3.42578125" style="1" customWidth="1"/>
    <col min="7483" max="7685" width="9.140625" style="1"/>
    <col min="7686" max="7686" width="6.5703125" style="1" customWidth="1"/>
    <col min="7687" max="7738" width="3.42578125" style="1" customWidth="1"/>
    <col min="7739" max="7941" width="9.140625" style="1"/>
    <col min="7942" max="7942" width="6.5703125" style="1" customWidth="1"/>
    <col min="7943" max="7994" width="3.42578125" style="1" customWidth="1"/>
    <col min="7995" max="8197" width="9.140625" style="1"/>
    <col min="8198" max="8198" width="6.5703125" style="1" customWidth="1"/>
    <col min="8199" max="8250" width="3.42578125" style="1" customWidth="1"/>
    <col min="8251" max="8453" width="9.140625" style="1"/>
    <col min="8454" max="8454" width="6.5703125" style="1" customWidth="1"/>
    <col min="8455" max="8506" width="3.42578125" style="1" customWidth="1"/>
    <col min="8507" max="8709" width="9.140625" style="1"/>
    <col min="8710" max="8710" width="6.5703125" style="1" customWidth="1"/>
    <col min="8711" max="8762" width="3.42578125" style="1" customWidth="1"/>
    <col min="8763" max="8965" width="9.140625" style="1"/>
    <col min="8966" max="8966" width="6.5703125" style="1" customWidth="1"/>
    <col min="8967" max="9018" width="3.42578125" style="1" customWidth="1"/>
    <col min="9019" max="9221" width="9.140625" style="1"/>
    <col min="9222" max="9222" width="6.5703125" style="1" customWidth="1"/>
    <col min="9223" max="9274" width="3.42578125" style="1" customWidth="1"/>
    <col min="9275" max="9477" width="9.140625" style="1"/>
    <col min="9478" max="9478" width="6.5703125" style="1" customWidth="1"/>
    <col min="9479" max="9530" width="3.42578125" style="1" customWidth="1"/>
    <col min="9531" max="9733" width="9.140625" style="1"/>
    <col min="9734" max="9734" width="6.5703125" style="1" customWidth="1"/>
    <col min="9735" max="9786" width="3.42578125" style="1" customWidth="1"/>
    <col min="9787" max="9989" width="9.140625" style="1"/>
    <col min="9990" max="9990" width="6.5703125" style="1" customWidth="1"/>
    <col min="9991" max="10042" width="3.42578125" style="1" customWidth="1"/>
    <col min="10043" max="10245" width="9.140625" style="1"/>
    <col min="10246" max="10246" width="6.5703125" style="1" customWidth="1"/>
    <col min="10247" max="10298" width="3.42578125" style="1" customWidth="1"/>
    <col min="10299" max="10501" width="9.140625" style="1"/>
    <col min="10502" max="10502" width="6.5703125" style="1" customWidth="1"/>
    <col min="10503" max="10554" width="3.42578125" style="1" customWidth="1"/>
    <col min="10555" max="10757" width="9.140625" style="1"/>
    <col min="10758" max="10758" width="6.5703125" style="1" customWidth="1"/>
    <col min="10759" max="10810" width="3.42578125" style="1" customWidth="1"/>
    <col min="10811" max="11013" width="9.140625" style="1"/>
    <col min="11014" max="11014" width="6.5703125" style="1" customWidth="1"/>
    <col min="11015" max="11066" width="3.42578125" style="1" customWidth="1"/>
    <col min="11067" max="11269" width="9.140625" style="1"/>
    <col min="11270" max="11270" width="6.5703125" style="1" customWidth="1"/>
    <col min="11271" max="11322" width="3.42578125" style="1" customWidth="1"/>
    <col min="11323" max="11525" width="9.140625" style="1"/>
    <col min="11526" max="11526" width="6.5703125" style="1" customWidth="1"/>
    <col min="11527" max="11578" width="3.42578125" style="1" customWidth="1"/>
    <col min="11579" max="11781" width="9.140625" style="1"/>
    <col min="11782" max="11782" width="6.5703125" style="1" customWidth="1"/>
    <col min="11783" max="11834" width="3.42578125" style="1" customWidth="1"/>
    <col min="11835" max="12037" width="9.140625" style="1"/>
    <col min="12038" max="12038" width="6.5703125" style="1" customWidth="1"/>
    <col min="12039" max="12090" width="3.42578125" style="1" customWidth="1"/>
    <col min="12091" max="12293" width="9.140625" style="1"/>
    <col min="12294" max="12294" width="6.5703125" style="1" customWidth="1"/>
    <col min="12295" max="12346" width="3.42578125" style="1" customWidth="1"/>
    <col min="12347" max="12549" width="9.140625" style="1"/>
    <col min="12550" max="12550" width="6.5703125" style="1" customWidth="1"/>
    <col min="12551" max="12602" width="3.42578125" style="1" customWidth="1"/>
    <col min="12603" max="12805" width="9.140625" style="1"/>
    <col min="12806" max="12806" width="6.5703125" style="1" customWidth="1"/>
    <col min="12807" max="12858" width="3.42578125" style="1" customWidth="1"/>
    <col min="12859" max="13061" width="9.140625" style="1"/>
    <col min="13062" max="13062" width="6.5703125" style="1" customWidth="1"/>
    <col min="13063" max="13114" width="3.42578125" style="1" customWidth="1"/>
    <col min="13115" max="13317" width="9.140625" style="1"/>
    <col min="13318" max="13318" width="6.5703125" style="1" customWidth="1"/>
    <col min="13319" max="13370" width="3.42578125" style="1" customWidth="1"/>
    <col min="13371" max="13573" width="9.140625" style="1"/>
    <col min="13574" max="13574" width="6.5703125" style="1" customWidth="1"/>
    <col min="13575" max="13626" width="3.42578125" style="1" customWidth="1"/>
    <col min="13627" max="13829" width="9.140625" style="1"/>
    <col min="13830" max="13830" width="6.5703125" style="1" customWidth="1"/>
    <col min="13831" max="13882" width="3.42578125" style="1" customWidth="1"/>
    <col min="13883" max="14085" width="9.140625" style="1"/>
    <col min="14086" max="14086" width="6.5703125" style="1" customWidth="1"/>
    <col min="14087" max="14138" width="3.42578125" style="1" customWidth="1"/>
    <col min="14139" max="14341" width="9.140625" style="1"/>
    <col min="14342" max="14342" width="6.5703125" style="1" customWidth="1"/>
    <col min="14343" max="14394" width="3.42578125" style="1" customWidth="1"/>
    <col min="14395" max="14597" width="9.140625" style="1"/>
    <col min="14598" max="14598" width="6.5703125" style="1" customWidth="1"/>
    <col min="14599" max="14650" width="3.42578125" style="1" customWidth="1"/>
    <col min="14651" max="14853" width="9.140625" style="1"/>
    <col min="14854" max="14854" width="6.5703125" style="1" customWidth="1"/>
    <col min="14855" max="14906" width="3.42578125" style="1" customWidth="1"/>
    <col min="14907" max="15109" width="9.140625" style="1"/>
    <col min="15110" max="15110" width="6.5703125" style="1" customWidth="1"/>
    <col min="15111" max="15162" width="3.42578125" style="1" customWidth="1"/>
    <col min="15163" max="15365" width="9.140625" style="1"/>
    <col min="15366" max="15366" width="6.5703125" style="1" customWidth="1"/>
    <col min="15367" max="15418" width="3.42578125" style="1" customWidth="1"/>
    <col min="15419" max="15621" width="9.140625" style="1"/>
    <col min="15622" max="15622" width="6.5703125" style="1" customWidth="1"/>
    <col min="15623" max="15674" width="3.42578125" style="1" customWidth="1"/>
    <col min="15675" max="15877" width="9.140625" style="1"/>
    <col min="15878" max="15878" width="6.5703125" style="1" customWidth="1"/>
    <col min="15879" max="15930" width="3.42578125" style="1" customWidth="1"/>
    <col min="15931" max="16133" width="9.140625" style="1"/>
    <col min="16134" max="16134" width="6.5703125" style="1" customWidth="1"/>
    <col min="16135" max="16186" width="3.42578125" style="1" customWidth="1"/>
    <col min="16187" max="16384" width="9.140625" style="1"/>
  </cols>
  <sheetData>
    <row r="1" spans="1:59" ht="82.5" customHeight="1" thickBot="1" x14ac:dyDescent="0.3">
      <c r="A1" s="319" t="s">
        <v>156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</row>
    <row r="2" spans="1:59" ht="108" customHeight="1" thickBot="1" x14ac:dyDescent="0.3">
      <c r="A2" s="320" t="s">
        <v>157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2"/>
      <c r="R2" s="131"/>
      <c r="S2" s="131"/>
      <c r="T2" s="131"/>
      <c r="U2" s="320" t="s">
        <v>158</v>
      </c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2"/>
      <c r="AM2" s="131"/>
      <c r="AN2" s="131"/>
      <c r="AO2" s="323" t="s">
        <v>159</v>
      </c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5"/>
      <c r="BG2" s="127"/>
    </row>
    <row r="3" spans="1:59" ht="26.25" customHeigh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32"/>
      <c r="BA3" s="32"/>
      <c r="BB3" s="32"/>
      <c r="BC3" s="32"/>
      <c r="BD3" s="2"/>
      <c r="BE3" s="2"/>
      <c r="BF3" s="130"/>
    </row>
    <row r="4" spans="1:59" ht="35.25" customHeight="1" x14ac:dyDescent="0.3">
      <c r="A4" s="129"/>
      <c r="B4" s="319" t="s">
        <v>160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2"/>
      <c r="BA4" s="32"/>
      <c r="BB4" s="32"/>
      <c r="BC4" s="32"/>
      <c r="BD4" s="2"/>
      <c r="BE4" s="2"/>
      <c r="BF4" s="2"/>
      <c r="BG4" s="2"/>
    </row>
    <row r="5" spans="1:59" ht="36" customHeight="1" x14ac:dyDescent="0.3">
      <c r="A5" s="129"/>
      <c r="B5" s="306" t="s">
        <v>134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3"/>
      <c r="BA5" s="33"/>
      <c r="BB5" s="33"/>
      <c r="BC5" s="33"/>
      <c r="BD5" s="130"/>
      <c r="BE5" s="130"/>
      <c r="BF5" s="130"/>
    </row>
    <row r="6" spans="1:59" s="128" customFormat="1" ht="39" customHeight="1" x14ac:dyDescent="0.3">
      <c r="A6" s="131"/>
      <c r="B6" s="331" t="s">
        <v>133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132"/>
      <c r="BA6" s="132"/>
      <c r="BB6" s="132"/>
      <c r="BC6" s="132"/>
      <c r="BD6" s="133"/>
      <c r="BE6" s="133"/>
      <c r="BF6" s="133"/>
    </row>
    <row r="7" spans="1:59" ht="18.75" customHeight="1" x14ac:dyDescent="0.3">
      <c r="A7" s="129"/>
      <c r="B7" s="305" t="s">
        <v>135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3"/>
      <c r="BA7" s="33"/>
      <c r="BB7" s="33"/>
      <c r="BC7" s="33"/>
      <c r="BD7" s="130"/>
      <c r="BE7" s="130"/>
      <c r="BF7" s="130"/>
    </row>
    <row r="8" spans="1:59" ht="34.5" customHeight="1" x14ac:dyDescent="0.3">
      <c r="A8" s="129"/>
      <c r="B8" s="134"/>
      <c r="C8" s="135"/>
      <c r="D8" s="135"/>
      <c r="E8" s="135"/>
      <c r="F8" s="135"/>
      <c r="G8" s="305" t="s">
        <v>161</v>
      </c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130"/>
    </row>
    <row r="9" spans="1:59" ht="21" customHeight="1" x14ac:dyDescent="0.25">
      <c r="A9" s="31"/>
      <c r="B9" s="55"/>
      <c r="C9" s="55"/>
      <c r="D9" s="55"/>
      <c r="E9" s="55"/>
      <c r="F9" s="55"/>
      <c r="G9" s="55"/>
      <c r="H9" s="55"/>
      <c r="I9" s="55"/>
      <c r="J9" s="55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56"/>
      <c r="AK9" s="56"/>
      <c r="AL9" s="56"/>
      <c r="AM9" s="56"/>
      <c r="AN9" s="56"/>
      <c r="AO9" s="56"/>
      <c r="AP9" s="56"/>
      <c r="AQ9" s="56"/>
      <c r="AR9" s="56"/>
      <c r="AS9" s="38"/>
      <c r="AT9" s="38"/>
      <c r="AU9" s="38"/>
      <c r="AV9" s="38"/>
      <c r="AW9" s="38"/>
      <c r="AX9" s="38"/>
      <c r="AY9" s="38"/>
      <c r="AZ9" s="31"/>
      <c r="BA9" s="31"/>
      <c r="BB9" s="31"/>
      <c r="BC9" s="31"/>
    </row>
    <row r="10" spans="1:59" ht="15.75" x14ac:dyDescent="0.25">
      <c r="A10" s="379" t="s">
        <v>56</v>
      </c>
      <c r="B10" s="379"/>
      <c r="C10" s="379"/>
      <c r="D10" s="379"/>
      <c r="E10" s="379"/>
      <c r="F10" s="379"/>
      <c r="G10" s="379"/>
      <c r="H10" s="37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3"/>
      <c r="AT10" s="3"/>
      <c r="AU10" s="3"/>
      <c r="AV10" s="3"/>
      <c r="AW10" s="3"/>
      <c r="AX10" s="3"/>
      <c r="AY10" s="3"/>
      <c r="AZ10" s="3"/>
      <c r="BA10" s="3"/>
      <c r="BB10" s="4"/>
      <c r="BC10" s="4"/>
      <c r="BD10" s="4"/>
      <c r="BE10" s="4"/>
      <c r="BF10" s="4"/>
    </row>
    <row r="11" spans="1:59" x14ac:dyDescent="0.15">
      <c r="A11" s="5"/>
      <c r="B11" s="358" t="s">
        <v>57</v>
      </c>
      <c r="C11" s="359"/>
      <c r="D11" s="359"/>
      <c r="E11" s="359"/>
      <c r="F11" s="40"/>
      <c r="G11" s="358" t="s">
        <v>58</v>
      </c>
      <c r="H11" s="359"/>
      <c r="I11" s="359"/>
      <c r="J11" s="359"/>
      <c r="K11" s="358" t="s">
        <v>59</v>
      </c>
      <c r="L11" s="359"/>
      <c r="M11" s="359"/>
      <c r="N11" s="359"/>
      <c r="O11" s="358" t="s">
        <v>60</v>
      </c>
      <c r="P11" s="359"/>
      <c r="Q11" s="359"/>
      <c r="R11" s="359"/>
      <c r="S11" s="40"/>
      <c r="T11" s="358" t="s">
        <v>61</v>
      </c>
      <c r="U11" s="359"/>
      <c r="V11" s="359"/>
      <c r="W11" s="40"/>
      <c r="X11" s="358" t="s">
        <v>62</v>
      </c>
      <c r="Y11" s="359"/>
      <c r="Z11" s="359"/>
      <c r="AA11" s="40"/>
      <c r="AB11" s="358" t="s">
        <v>63</v>
      </c>
      <c r="AC11" s="359"/>
      <c r="AD11" s="359"/>
      <c r="AE11" s="359"/>
      <c r="AF11" s="359"/>
      <c r="AG11" s="359"/>
      <c r="AH11" s="384"/>
      <c r="AI11" s="385"/>
      <c r="AJ11" s="358" t="s">
        <v>64</v>
      </c>
      <c r="AK11" s="359"/>
      <c r="AL11" s="359"/>
      <c r="AM11" s="40"/>
      <c r="AN11" s="358" t="s">
        <v>65</v>
      </c>
      <c r="AO11" s="359"/>
      <c r="AP11" s="359"/>
      <c r="AQ11" s="359"/>
      <c r="AR11" s="359"/>
      <c r="AS11" s="358" t="s">
        <v>66</v>
      </c>
      <c r="AT11" s="359"/>
      <c r="AU11" s="359"/>
      <c r="AV11" s="359"/>
      <c r="AW11" s="359"/>
      <c r="AX11" s="40"/>
      <c r="AY11" s="358" t="s">
        <v>67</v>
      </c>
      <c r="AZ11" s="359"/>
      <c r="BA11" s="359"/>
      <c r="BB11" s="40"/>
      <c r="BC11" s="358" t="s">
        <v>68</v>
      </c>
      <c r="BD11" s="359"/>
      <c r="BE11" s="359"/>
      <c r="BF11" s="359"/>
    </row>
    <row r="12" spans="1:59" ht="15" customHeight="1" x14ac:dyDescent="0.15">
      <c r="A12" s="5" t="s">
        <v>2</v>
      </c>
      <c r="B12" s="6">
        <v>1</v>
      </c>
      <c r="C12" s="6">
        <v>8</v>
      </c>
      <c r="D12" s="6">
        <v>15</v>
      </c>
      <c r="E12" s="6">
        <v>22</v>
      </c>
      <c r="F12" s="6">
        <v>29</v>
      </c>
      <c r="G12" s="6">
        <v>6</v>
      </c>
      <c r="H12" s="6">
        <v>13</v>
      </c>
      <c r="I12" s="6">
        <v>20</v>
      </c>
      <c r="J12" s="6">
        <v>27</v>
      </c>
      <c r="K12" s="6">
        <v>3</v>
      </c>
      <c r="L12" s="6">
        <v>10</v>
      </c>
      <c r="M12" s="6">
        <v>17</v>
      </c>
      <c r="N12" s="6">
        <v>24</v>
      </c>
      <c r="O12" s="6">
        <v>1</v>
      </c>
      <c r="P12" s="6">
        <v>8</v>
      </c>
      <c r="Q12" s="6">
        <v>15</v>
      </c>
      <c r="R12" s="6">
        <v>22</v>
      </c>
      <c r="S12" s="6">
        <v>29</v>
      </c>
      <c r="T12" s="6">
        <v>5</v>
      </c>
      <c r="U12" s="6">
        <v>15</v>
      </c>
      <c r="V12" s="6">
        <v>19</v>
      </c>
      <c r="W12" s="6">
        <v>26</v>
      </c>
      <c r="X12" s="6">
        <v>2</v>
      </c>
      <c r="Y12" s="6">
        <v>9</v>
      </c>
      <c r="Z12" s="6">
        <v>16</v>
      </c>
      <c r="AA12" s="6">
        <v>23</v>
      </c>
      <c r="AB12" s="6">
        <v>2</v>
      </c>
      <c r="AC12" s="317">
        <v>9</v>
      </c>
      <c r="AD12" s="317"/>
      <c r="AE12" s="317">
        <v>16</v>
      </c>
      <c r="AF12" s="317"/>
      <c r="AG12" s="6">
        <v>23</v>
      </c>
      <c r="AH12" s="317">
        <v>30</v>
      </c>
      <c r="AI12" s="317"/>
      <c r="AJ12" s="6">
        <v>6</v>
      </c>
      <c r="AK12" s="6">
        <v>13</v>
      </c>
      <c r="AL12" s="6">
        <v>20</v>
      </c>
      <c r="AM12" s="6">
        <v>27</v>
      </c>
      <c r="AN12" s="6">
        <v>4</v>
      </c>
      <c r="AO12" s="317">
        <v>11</v>
      </c>
      <c r="AP12" s="317"/>
      <c r="AQ12" s="6">
        <v>18</v>
      </c>
      <c r="AR12" s="6">
        <v>25</v>
      </c>
      <c r="AS12" s="6">
        <v>1</v>
      </c>
      <c r="AT12" s="6">
        <v>8</v>
      </c>
      <c r="AU12" s="317">
        <v>15</v>
      </c>
      <c r="AV12" s="317"/>
      <c r="AW12" s="6">
        <v>22</v>
      </c>
      <c r="AX12" s="6">
        <v>29</v>
      </c>
      <c r="AY12" s="6">
        <v>6</v>
      </c>
      <c r="AZ12" s="6">
        <v>13</v>
      </c>
      <c r="BA12" s="6">
        <v>20</v>
      </c>
      <c r="BB12" s="6">
        <v>27</v>
      </c>
      <c r="BC12" s="6">
        <v>3</v>
      </c>
      <c r="BD12" s="6">
        <v>10</v>
      </c>
      <c r="BE12" s="6">
        <v>17</v>
      </c>
      <c r="BF12" s="6">
        <v>24</v>
      </c>
    </row>
    <row r="13" spans="1:59" ht="15" customHeight="1" x14ac:dyDescent="0.15">
      <c r="A13" s="5"/>
      <c r="B13" s="6">
        <v>7</v>
      </c>
      <c r="C13" s="6">
        <v>14</v>
      </c>
      <c r="D13" s="6">
        <v>21</v>
      </c>
      <c r="E13" s="6">
        <v>28</v>
      </c>
      <c r="F13" s="6">
        <v>5</v>
      </c>
      <c r="G13" s="6">
        <v>12</v>
      </c>
      <c r="H13" s="6">
        <v>19</v>
      </c>
      <c r="I13" s="6">
        <v>26</v>
      </c>
      <c r="J13" s="6">
        <v>2</v>
      </c>
      <c r="K13" s="6">
        <v>9</v>
      </c>
      <c r="L13" s="6">
        <v>16</v>
      </c>
      <c r="M13" s="6">
        <v>23</v>
      </c>
      <c r="N13" s="6">
        <v>30</v>
      </c>
      <c r="O13" s="6">
        <v>7</v>
      </c>
      <c r="P13" s="6">
        <v>14</v>
      </c>
      <c r="Q13" s="6">
        <v>21</v>
      </c>
      <c r="R13" s="6">
        <v>28</v>
      </c>
      <c r="S13" s="6">
        <v>4</v>
      </c>
      <c r="T13" s="6">
        <v>11</v>
      </c>
      <c r="U13" s="6">
        <v>18</v>
      </c>
      <c r="V13" s="6">
        <v>25</v>
      </c>
      <c r="W13" s="6">
        <v>1</v>
      </c>
      <c r="X13" s="6">
        <v>8</v>
      </c>
      <c r="Y13" s="6">
        <v>15</v>
      </c>
      <c r="Z13" s="6">
        <v>22</v>
      </c>
      <c r="AA13" s="6">
        <v>1</v>
      </c>
      <c r="AB13" s="6">
        <v>8</v>
      </c>
      <c r="AC13" s="317">
        <v>15</v>
      </c>
      <c r="AD13" s="317"/>
      <c r="AE13" s="317">
        <v>22</v>
      </c>
      <c r="AF13" s="317"/>
      <c r="AG13" s="6">
        <v>29</v>
      </c>
      <c r="AH13" s="317">
        <v>5</v>
      </c>
      <c r="AI13" s="317"/>
      <c r="AJ13" s="6">
        <v>12</v>
      </c>
      <c r="AK13" s="6">
        <v>19</v>
      </c>
      <c r="AL13" s="6">
        <v>26</v>
      </c>
      <c r="AM13" s="6">
        <v>3</v>
      </c>
      <c r="AN13" s="6">
        <v>10</v>
      </c>
      <c r="AO13" s="317">
        <v>17</v>
      </c>
      <c r="AP13" s="317"/>
      <c r="AQ13" s="6">
        <v>24</v>
      </c>
      <c r="AR13" s="6">
        <v>31</v>
      </c>
      <c r="AS13" s="6">
        <v>7</v>
      </c>
      <c r="AT13" s="6">
        <v>14</v>
      </c>
      <c r="AU13" s="317">
        <v>21</v>
      </c>
      <c r="AV13" s="317"/>
      <c r="AW13" s="6">
        <v>28</v>
      </c>
      <c r="AX13" s="6">
        <v>5</v>
      </c>
      <c r="AY13" s="6">
        <v>12</v>
      </c>
      <c r="AZ13" s="6">
        <v>19</v>
      </c>
      <c r="BA13" s="6">
        <v>26</v>
      </c>
      <c r="BB13" s="6">
        <v>2</v>
      </c>
      <c r="BC13" s="6">
        <v>9</v>
      </c>
      <c r="BD13" s="6">
        <v>16</v>
      </c>
      <c r="BE13" s="6">
        <v>23</v>
      </c>
      <c r="BF13" s="6">
        <v>31</v>
      </c>
    </row>
    <row r="14" spans="1:59" ht="15" customHeight="1" x14ac:dyDescent="0.15">
      <c r="A14" s="7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>
        <v>18</v>
      </c>
      <c r="T14" s="8">
        <v>19</v>
      </c>
      <c r="U14" s="8">
        <v>20</v>
      </c>
      <c r="V14" s="8">
        <v>21</v>
      </c>
      <c r="W14" s="8">
        <v>22</v>
      </c>
      <c r="X14" s="8">
        <v>23</v>
      </c>
      <c r="Y14" s="8">
        <v>24</v>
      </c>
      <c r="Z14" s="8">
        <v>25</v>
      </c>
      <c r="AA14" s="8">
        <v>26</v>
      </c>
      <c r="AB14" s="8">
        <v>27</v>
      </c>
      <c r="AC14" s="348">
        <v>28</v>
      </c>
      <c r="AD14" s="348"/>
      <c r="AE14" s="348">
        <v>29</v>
      </c>
      <c r="AF14" s="348"/>
      <c r="AG14" s="8">
        <v>30</v>
      </c>
      <c r="AH14" s="348">
        <v>31</v>
      </c>
      <c r="AI14" s="348"/>
      <c r="AJ14" s="8">
        <v>32</v>
      </c>
      <c r="AK14" s="8">
        <v>33</v>
      </c>
      <c r="AL14" s="8">
        <v>34</v>
      </c>
      <c r="AM14" s="8">
        <v>35</v>
      </c>
      <c r="AN14" s="8">
        <v>36</v>
      </c>
      <c r="AO14" s="348">
        <v>37</v>
      </c>
      <c r="AP14" s="348"/>
      <c r="AQ14" s="8">
        <v>38</v>
      </c>
      <c r="AR14" s="8">
        <v>39</v>
      </c>
      <c r="AS14" s="8">
        <v>40</v>
      </c>
      <c r="AT14" s="8">
        <v>41</v>
      </c>
      <c r="AU14" s="348">
        <v>42</v>
      </c>
      <c r="AV14" s="348"/>
      <c r="AW14" s="8">
        <v>43</v>
      </c>
      <c r="AX14" s="8">
        <v>44</v>
      </c>
      <c r="AY14" s="8">
        <v>45</v>
      </c>
      <c r="AZ14" s="8">
        <v>46</v>
      </c>
      <c r="BA14" s="8">
        <v>47</v>
      </c>
      <c r="BB14" s="8">
        <v>48</v>
      </c>
      <c r="BC14" s="8">
        <v>49</v>
      </c>
      <c r="BD14" s="8">
        <v>50</v>
      </c>
      <c r="BE14" s="8">
        <v>51</v>
      </c>
      <c r="BF14" s="8">
        <v>52</v>
      </c>
    </row>
    <row r="15" spans="1:59" x14ac:dyDescent="0.15">
      <c r="A15" s="9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62">
        <v>14</v>
      </c>
      <c r="M15" s="10"/>
      <c r="N15" s="10"/>
      <c r="O15" s="14"/>
      <c r="P15" s="11" t="s">
        <v>69</v>
      </c>
      <c r="Q15" s="11" t="s">
        <v>69</v>
      </c>
      <c r="R15" s="66" t="s">
        <v>139</v>
      </c>
      <c r="S15" s="12" t="s">
        <v>11</v>
      </c>
      <c r="T15" s="12" t="s">
        <v>11</v>
      </c>
      <c r="V15" s="14"/>
      <c r="W15" s="8"/>
      <c r="X15" s="13"/>
      <c r="Y15" s="13"/>
      <c r="Z15" s="39">
        <v>16</v>
      </c>
      <c r="AA15" s="10"/>
      <c r="AC15" s="337"/>
      <c r="AD15" s="338"/>
      <c r="AE15" s="337"/>
      <c r="AF15" s="338"/>
      <c r="AG15" s="10"/>
      <c r="AH15" s="337"/>
      <c r="AI15" s="338"/>
      <c r="AJ15" s="10"/>
      <c r="AK15" s="10"/>
      <c r="AL15" s="61"/>
      <c r="AM15" s="61"/>
      <c r="AN15" s="68" t="s">
        <v>28</v>
      </c>
      <c r="AO15" s="372" t="s">
        <v>69</v>
      </c>
      <c r="AP15" s="373"/>
      <c r="AQ15" s="198" t="s">
        <v>69</v>
      </c>
      <c r="AR15" s="11" t="s">
        <v>69</v>
      </c>
      <c r="AS15" s="11" t="s">
        <v>69</v>
      </c>
      <c r="AT15" s="11" t="s">
        <v>69</v>
      </c>
      <c r="AU15" s="372" t="s">
        <v>69</v>
      </c>
      <c r="AV15" s="373"/>
      <c r="AW15" s="67" t="s">
        <v>139</v>
      </c>
      <c r="AX15" s="12" t="s">
        <v>11</v>
      </c>
      <c r="AY15" s="12" t="s">
        <v>11</v>
      </c>
      <c r="AZ15" s="12" t="s">
        <v>11</v>
      </c>
      <c r="BA15" s="12" t="s">
        <v>11</v>
      </c>
      <c r="BB15" s="12" t="s">
        <v>11</v>
      </c>
      <c r="BC15" s="12" t="s">
        <v>11</v>
      </c>
      <c r="BD15" s="12" t="s">
        <v>11</v>
      </c>
      <c r="BE15" s="12" t="s">
        <v>11</v>
      </c>
      <c r="BF15" s="12" t="s">
        <v>11</v>
      </c>
    </row>
    <row r="16" spans="1:59" ht="15" customHeight="1" x14ac:dyDescent="0.15">
      <c r="A16" s="9" t="s">
        <v>1</v>
      </c>
      <c r="B16" s="10"/>
      <c r="C16" s="10"/>
      <c r="D16" s="10"/>
      <c r="E16" s="10"/>
      <c r="F16" s="10"/>
      <c r="G16" s="10"/>
      <c r="H16" s="10"/>
      <c r="I16" s="10">
        <v>10</v>
      </c>
      <c r="J16" s="14"/>
      <c r="K16" s="14"/>
      <c r="L16" s="11" t="s">
        <v>69</v>
      </c>
      <c r="M16" s="11" t="s">
        <v>69</v>
      </c>
      <c r="N16" s="66" t="s">
        <v>139</v>
      </c>
      <c r="O16" s="12" t="s">
        <v>11</v>
      </c>
      <c r="P16" s="12" t="s">
        <v>11</v>
      </c>
      <c r="Q16" s="14"/>
      <c r="R16" s="14"/>
      <c r="S16" s="14"/>
      <c r="T16" s="14"/>
      <c r="U16" s="14"/>
      <c r="V16" s="10">
        <v>6</v>
      </c>
      <c r="W16" s="68" t="s">
        <v>28</v>
      </c>
      <c r="X16" s="214" t="s">
        <v>139</v>
      </c>
      <c r="Y16" s="204" t="s">
        <v>69</v>
      </c>
      <c r="Z16" s="204" t="s">
        <v>69</v>
      </c>
      <c r="AA16" s="202" t="s">
        <v>141</v>
      </c>
      <c r="AB16" s="202" t="s">
        <v>141</v>
      </c>
      <c r="AC16" s="370" t="s">
        <v>141</v>
      </c>
      <c r="AD16" s="370"/>
      <c r="AE16" s="370" t="s">
        <v>141</v>
      </c>
      <c r="AF16" s="370"/>
      <c r="AG16" s="202" t="s">
        <v>141</v>
      </c>
      <c r="AH16" s="371" t="s">
        <v>141</v>
      </c>
      <c r="AI16" s="371"/>
      <c r="AJ16" s="201" t="s">
        <v>87</v>
      </c>
      <c r="AK16" s="201" t="s">
        <v>87</v>
      </c>
      <c r="AL16" s="201" t="s">
        <v>87</v>
      </c>
      <c r="AM16" s="201" t="s">
        <v>87</v>
      </c>
      <c r="AN16" s="199" t="s">
        <v>87</v>
      </c>
      <c r="AO16" s="382" t="s">
        <v>87</v>
      </c>
      <c r="AP16" s="383"/>
      <c r="AQ16" s="199" t="s">
        <v>87</v>
      </c>
      <c r="AR16" s="199" t="s">
        <v>87</v>
      </c>
      <c r="AS16" s="199" t="s">
        <v>87</v>
      </c>
      <c r="AT16" s="199" t="s">
        <v>87</v>
      </c>
      <c r="AU16" s="388" t="s">
        <v>10</v>
      </c>
      <c r="AV16" s="389"/>
      <c r="AW16" s="65" t="s">
        <v>10</v>
      </c>
      <c r="AX16" s="12" t="s">
        <v>11</v>
      </c>
      <c r="AY16" s="12" t="s">
        <v>11</v>
      </c>
      <c r="AZ16" s="12" t="s">
        <v>11</v>
      </c>
      <c r="BA16" s="12" t="s">
        <v>11</v>
      </c>
      <c r="BB16" s="12" t="s">
        <v>11</v>
      </c>
      <c r="BC16" s="12" t="s">
        <v>11</v>
      </c>
      <c r="BD16" s="12" t="s">
        <v>11</v>
      </c>
      <c r="BE16" s="12" t="s">
        <v>11</v>
      </c>
      <c r="BF16" s="12" t="s">
        <v>11</v>
      </c>
    </row>
    <row r="17" spans="1:59" ht="15" customHeight="1" x14ac:dyDescent="0.2">
      <c r="A17" s="9" t="s">
        <v>84</v>
      </c>
      <c r="B17" s="10"/>
      <c r="C17" s="10"/>
      <c r="D17" s="10"/>
      <c r="E17" s="10"/>
      <c r="F17" s="10"/>
      <c r="G17" s="10"/>
      <c r="H17" s="10"/>
      <c r="I17" s="10"/>
      <c r="J17" s="10"/>
      <c r="K17" s="10">
        <v>10</v>
      </c>
      <c r="L17" s="45" t="s">
        <v>69</v>
      </c>
      <c r="M17" s="45" t="s">
        <v>69</v>
      </c>
      <c r="N17" s="45" t="s">
        <v>69</v>
      </c>
      <c r="O17" s="45" t="s">
        <v>69</v>
      </c>
      <c r="P17" s="45" t="s">
        <v>69</v>
      </c>
      <c r="Q17" s="45" t="s">
        <v>69</v>
      </c>
      <c r="R17" s="66" t="s">
        <v>139</v>
      </c>
      <c r="S17" s="12" t="s">
        <v>11</v>
      </c>
      <c r="T17" s="12" t="s">
        <v>11</v>
      </c>
      <c r="U17" s="14"/>
      <c r="V17" s="14"/>
      <c r="W17" s="14"/>
      <c r="X17" s="14"/>
      <c r="Y17" s="14"/>
      <c r="Z17" s="39">
        <v>8</v>
      </c>
      <c r="AA17" s="14"/>
      <c r="AB17" s="13"/>
      <c r="AC17" s="376" t="s">
        <v>28</v>
      </c>
      <c r="AD17" s="377"/>
      <c r="AE17" s="374" t="s">
        <v>139</v>
      </c>
      <c r="AF17" s="375"/>
      <c r="AG17" s="63" t="s">
        <v>20</v>
      </c>
      <c r="AH17" s="380" t="s">
        <v>20</v>
      </c>
      <c r="AI17" s="381"/>
      <c r="AJ17" s="64" t="s">
        <v>20</v>
      </c>
      <c r="AK17" s="64" t="s">
        <v>20</v>
      </c>
      <c r="AL17" s="71" t="s">
        <v>71</v>
      </c>
      <c r="AM17" s="72" t="s">
        <v>71</v>
      </c>
      <c r="AN17" s="72" t="s">
        <v>71</v>
      </c>
      <c r="AO17" s="378" t="s">
        <v>72</v>
      </c>
      <c r="AP17" s="378"/>
      <c r="AQ17" s="70" t="s">
        <v>72</v>
      </c>
      <c r="AR17" s="70" t="s">
        <v>72</v>
      </c>
      <c r="AS17" s="70" t="s">
        <v>72</v>
      </c>
      <c r="AT17" s="70" t="s">
        <v>72</v>
      </c>
      <c r="AU17" s="386" t="s">
        <v>10</v>
      </c>
      <c r="AV17" s="387"/>
      <c r="AW17" s="69" t="s">
        <v>10</v>
      </c>
      <c r="AX17" s="12" t="s">
        <v>11</v>
      </c>
      <c r="AY17" s="13"/>
      <c r="AZ17" s="13"/>
      <c r="BA17" s="13"/>
      <c r="BB17" s="13"/>
      <c r="BC17" s="13"/>
      <c r="BD17" s="13"/>
      <c r="BE17" s="13"/>
      <c r="BF17" s="13"/>
    </row>
    <row r="18" spans="1:59" ht="13.5" thickBot="1" x14ac:dyDescent="0.25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6"/>
      <c r="U18" s="4"/>
      <c r="V18" s="3"/>
      <c r="W18" s="4"/>
      <c r="X18" s="4"/>
      <c r="Y18" s="4"/>
      <c r="Z18" s="4"/>
      <c r="AA18" s="4"/>
      <c r="AB18" s="4"/>
      <c r="AC18" s="4"/>
      <c r="AD18" s="4"/>
      <c r="AE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9" ht="16.5" thickBot="1" x14ac:dyDescent="0.3">
      <c r="A19" s="17" t="s">
        <v>73</v>
      </c>
      <c r="B19" s="18"/>
      <c r="C19" s="18"/>
      <c r="D19" s="19"/>
      <c r="E19" s="360"/>
      <c r="F19" s="361"/>
      <c r="G19" s="19" t="s">
        <v>13</v>
      </c>
      <c r="H19" s="20" t="s">
        <v>74</v>
      </c>
      <c r="I19" s="21"/>
      <c r="J19" s="21"/>
      <c r="K19" s="21"/>
      <c r="L19" s="21"/>
      <c r="M19" s="21"/>
      <c r="N19" s="21"/>
      <c r="O19" s="21"/>
      <c r="P19" s="19"/>
      <c r="Q19" s="362" t="s">
        <v>69</v>
      </c>
      <c r="R19" s="363"/>
      <c r="S19" s="19" t="s">
        <v>13</v>
      </c>
      <c r="T19" s="20" t="s">
        <v>18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N19" s="1" t="s">
        <v>85</v>
      </c>
      <c r="AQ19" s="364" t="s">
        <v>72</v>
      </c>
      <c r="AR19" s="365"/>
      <c r="AS19" s="34" t="s">
        <v>13</v>
      </c>
      <c r="AT19" s="35" t="s">
        <v>16</v>
      </c>
      <c r="AW19" s="21"/>
      <c r="AX19" s="21"/>
      <c r="AY19" s="19"/>
      <c r="AZ19" s="19"/>
    </row>
    <row r="20" spans="1:59" ht="16.5" thickBot="1" x14ac:dyDescent="0.3">
      <c r="A20" s="2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AK20" s="19"/>
      <c r="AL20" s="19"/>
      <c r="AM20" s="19"/>
      <c r="AN20" s="19"/>
      <c r="AO20" s="19"/>
      <c r="AP20" s="19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9" ht="16.5" thickBot="1" x14ac:dyDescent="0.3">
      <c r="A21" s="23"/>
      <c r="B21" s="19"/>
      <c r="C21" s="19"/>
      <c r="D21" s="19"/>
      <c r="E21" s="366" t="s">
        <v>9</v>
      </c>
      <c r="F21" s="367"/>
      <c r="G21" s="19" t="s">
        <v>13</v>
      </c>
      <c r="H21" s="20" t="s">
        <v>15</v>
      </c>
      <c r="I21" s="21"/>
      <c r="J21" s="21"/>
      <c r="K21" s="21"/>
      <c r="L21" s="21"/>
      <c r="M21" s="21"/>
      <c r="N21" s="21"/>
      <c r="O21" s="21"/>
      <c r="P21" s="21"/>
      <c r="Q21" s="339" t="s">
        <v>86</v>
      </c>
      <c r="R21" s="340"/>
      <c r="S21" s="19" t="s">
        <v>13</v>
      </c>
      <c r="T21" s="20" t="s">
        <v>88</v>
      </c>
      <c r="V21" s="21"/>
      <c r="W21" s="21"/>
      <c r="X21" s="21"/>
      <c r="Y21" s="21"/>
      <c r="Z21" s="21"/>
      <c r="AA21" s="21"/>
      <c r="AH21" s="21"/>
      <c r="AI21" s="21"/>
      <c r="AQ21" s="368" t="s">
        <v>28</v>
      </c>
      <c r="AR21" s="369"/>
      <c r="AS21" s="19" t="s">
        <v>13</v>
      </c>
      <c r="AT21" s="20" t="s">
        <v>75</v>
      </c>
    </row>
    <row r="22" spans="1:59" ht="16.5" thickBot="1" x14ac:dyDescent="0.3">
      <c r="A22" s="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AQ22" s="19"/>
      <c r="AR22" s="19"/>
      <c r="AS22" s="19"/>
      <c r="AT22" s="19"/>
      <c r="AU22" s="19"/>
      <c r="AV22" s="19"/>
      <c r="AW22" s="19"/>
      <c r="AX22" s="19"/>
      <c r="AY22" s="19"/>
      <c r="AZ22" s="22"/>
    </row>
    <row r="23" spans="1:59" ht="16.5" thickBot="1" x14ac:dyDescent="0.3">
      <c r="A23" s="23"/>
      <c r="B23" s="19"/>
      <c r="C23" s="19"/>
      <c r="D23" s="19"/>
      <c r="E23" s="345" t="s">
        <v>11</v>
      </c>
      <c r="F23" s="346"/>
      <c r="G23" s="19" t="s">
        <v>13</v>
      </c>
      <c r="H23" s="20" t="s">
        <v>7</v>
      </c>
      <c r="I23" s="21"/>
      <c r="J23" s="21"/>
      <c r="K23" s="21"/>
      <c r="L23" s="21"/>
      <c r="M23" s="21"/>
      <c r="N23" s="21"/>
      <c r="O23" s="21"/>
      <c r="P23" s="21"/>
      <c r="Q23" s="315" t="s">
        <v>70</v>
      </c>
      <c r="R23" s="316"/>
      <c r="S23" s="19" t="s">
        <v>13</v>
      </c>
      <c r="T23" s="20" t="s">
        <v>19</v>
      </c>
      <c r="U23" s="31"/>
      <c r="V23" s="36"/>
      <c r="AC23" s="203"/>
      <c r="AO23" s="35"/>
      <c r="AP23" s="35"/>
      <c r="AQ23" s="339" t="s">
        <v>20</v>
      </c>
      <c r="AR23" s="340"/>
      <c r="AT23" s="35" t="s">
        <v>53</v>
      </c>
      <c r="AZ23" s="19"/>
    </row>
    <row r="24" spans="1:59" ht="16.5" thickBot="1" x14ac:dyDescent="0.3">
      <c r="A24" s="2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AN24" s="19"/>
      <c r="AO24" s="19"/>
      <c r="AP24" s="19"/>
      <c r="AZ24" s="19"/>
      <c r="BA24" s="19"/>
      <c r="BB24" s="19"/>
      <c r="BC24" s="19"/>
      <c r="BD24" s="19"/>
      <c r="BE24" s="19"/>
      <c r="BF24" s="19"/>
    </row>
    <row r="25" spans="1:59" ht="16.5" thickBot="1" x14ac:dyDescent="0.3">
      <c r="A25" s="23"/>
      <c r="B25" s="19"/>
      <c r="C25" s="19"/>
      <c r="D25" s="19"/>
      <c r="E25" s="341" t="s">
        <v>10</v>
      </c>
      <c r="F25" s="342"/>
      <c r="G25" s="19" t="s">
        <v>13</v>
      </c>
      <c r="H25" s="20" t="s">
        <v>17</v>
      </c>
      <c r="J25" s="21"/>
      <c r="P25" s="19"/>
      <c r="Q25" s="343" t="s">
        <v>71</v>
      </c>
      <c r="R25" s="344"/>
      <c r="S25" s="19" t="s">
        <v>13</v>
      </c>
      <c r="T25" s="20" t="s">
        <v>14</v>
      </c>
      <c r="W25" s="36"/>
      <c r="X25" s="36"/>
      <c r="Y25" s="36"/>
      <c r="Z25" s="21"/>
      <c r="AA25" s="21"/>
      <c r="AB25" s="21"/>
      <c r="AC25" s="22"/>
      <c r="AD25" s="22"/>
      <c r="AE25" s="22"/>
      <c r="AF25" s="19"/>
      <c r="AG25" s="19"/>
      <c r="BA25" s="19"/>
      <c r="BB25" s="19"/>
      <c r="BC25" s="19"/>
      <c r="BD25" s="19"/>
      <c r="BE25" s="19"/>
      <c r="BF25" s="19"/>
    </row>
    <row r="26" spans="1:59" ht="15.75" x14ac:dyDescent="0.25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4"/>
      <c r="R26" s="24"/>
      <c r="S26" s="19"/>
      <c r="T26" s="20"/>
      <c r="V26" s="21"/>
      <c r="W26" s="21"/>
      <c r="X26" s="21"/>
      <c r="Y26" s="21"/>
      <c r="Z26" s="21"/>
      <c r="AA26" s="21"/>
      <c r="AB26" s="21"/>
      <c r="AC26" s="22"/>
      <c r="AD26" s="22"/>
      <c r="AE26" s="22"/>
      <c r="AF26" s="19"/>
      <c r="AG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</row>
    <row r="27" spans="1:59" ht="15.75" x14ac:dyDescent="0.25">
      <c r="A27" s="25" t="s">
        <v>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9"/>
      <c r="O27" s="19"/>
      <c r="P27" s="19"/>
      <c r="Q27" s="19"/>
      <c r="R27" s="19"/>
      <c r="S27" s="19"/>
      <c r="T27" s="27"/>
      <c r="U27" s="19"/>
      <c r="V27" s="2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9" s="14" customFormat="1" ht="15.75" x14ac:dyDescent="0.25">
      <c r="A28" s="349" t="s">
        <v>2</v>
      </c>
      <c r="B28" s="347" t="s">
        <v>4</v>
      </c>
      <c r="C28" s="347"/>
      <c r="D28" s="347"/>
      <c r="E28" s="347"/>
      <c r="F28" s="347"/>
      <c r="G28" s="351" t="s">
        <v>15</v>
      </c>
      <c r="H28" s="352"/>
      <c r="I28" s="352"/>
      <c r="J28" s="352"/>
      <c r="K28" s="352"/>
      <c r="L28" s="352"/>
      <c r="M28" s="352"/>
      <c r="N28" s="352"/>
      <c r="O28" s="353"/>
      <c r="P28" s="347" t="s">
        <v>77</v>
      </c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18" t="s">
        <v>16</v>
      </c>
      <c r="AH28" s="318"/>
      <c r="AI28" s="318"/>
      <c r="AJ28" s="318"/>
      <c r="AK28" s="318"/>
      <c r="AL28" s="318"/>
      <c r="AM28" s="318"/>
      <c r="AN28" s="318" t="s">
        <v>17</v>
      </c>
      <c r="AO28" s="318"/>
      <c r="AP28" s="318"/>
      <c r="AQ28" s="318"/>
      <c r="AR28" s="318"/>
      <c r="AS28" s="347" t="s">
        <v>78</v>
      </c>
      <c r="AT28" s="347"/>
      <c r="AU28" s="347"/>
      <c r="AV28" s="347"/>
      <c r="AW28" s="347"/>
      <c r="AX28" s="347"/>
      <c r="AY28" s="347" t="s">
        <v>75</v>
      </c>
      <c r="AZ28" s="347"/>
      <c r="BA28" s="347"/>
      <c r="BB28" s="347" t="s">
        <v>79</v>
      </c>
      <c r="BC28" s="347"/>
      <c r="BD28" s="347"/>
      <c r="BE28" s="347"/>
      <c r="BF28" s="347"/>
    </row>
    <row r="29" spans="1:59" s="14" customFormat="1" ht="15.75" x14ac:dyDescent="0.25">
      <c r="A29" s="350"/>
      <c r="B29" s="357" t="s">
        <v>80</v>
      </c>
      <c r="C29" s="357"/>
      <c r="D29" s="357"/>
      <c r="E29" s="357" t="s">
        <v>81</v>
      </c>
      <c r="F29" s="357"/>
      <c r="G29" s="354"/>
      <c r="H29" s="355"/>
      <c r="I29" s="355"/>
      <c r="J29" s="355"/>
      <c r="K29" s="355"/>
      <c r="L29" s="355"/>
      <c r="M29" s="355"/>
      <c r="N29" s="355"/>
      <c r="O29" s="356"/>
      <c r="P29" s="347" t="s">
        <v>82</v>
      </c>
      <c r="Q29" s="347"/>
      <c r="R29" s="347"/>
      <c r="S29" s="347" t="s">
        <v>20</v>
      </c>
      <c r="T29" s="347"/>
      <c r="U29" s="347"/>
      <c r="V29" s="347"/>
      <c r="W29" s="347" t="s">
        <v>6</v>
      </c>
      <c r="X29" s="347"/>
      <c r="Y29" s="347"/>
      <c r="Z29" s="347" t="s">
        <v>83</v>
      </c>
      <c r="AA29" s="347"/>
      <c r="AB29" s="347"/>
      <c r="AC29" s="347"/>
      <c r="AD29" s="347"/>
      <c r="AE29" s="347"/>
      <c r="AF29" s="347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</row>
    <row r="30" spans="1:59" s="14" customFormat="1" ht="15.75" x14ac:dyDescent="0.25">
      <c r="A30" s="29" t="s">
        <v>0</v>
      </c>
      <c r="B30" s="333">
        <f>L15+Z15</f>
        <v>30</v>
      </c>
      <c r="C30" s="333"/>
      <c r="D30" s="333"/>
      <c r="E30" s="333">
        <f>B30*36</f>
        <v>1080</v>
      </c>
      <c r="F30" s="333"/>
      <c r="G30" s="312">
        <v>2</v>
      </c>
      <c r="H30" s="313"/>
      <c r="I30" s="313"/>
      <c r="J30" s="313"/>
      <c r="K30" s="313"/>
      <c r="L30" s="313"/>
      <c r="M30" s="313"/>
      <c r="N30" s="313"/>
      <c r="O30" s="314"/>
      <c r="P30" s="312">
        <v>10</v>
      </c>
      <c r="Q30" s="313"/>
      <c r="R30" s="314"/>
      <c r="S30" s="332"/>
      <c r="T30" s="332"/>
      <c r="U30" s="332"/>
      <c r="V30" s="332"/>
      <c r="W30" s="332"/>
      <c r="X30" s="332"/>
      <c r="Y30" s="332"/>
      <c r="Z30" s="333"/>
      <c r="AA30" s="333"/>
      <c r="AB30" s="333"/>
      <c r="AC30" s="333"/>
      <c r="AD30" s="333"/>
      <c r="AE30" s="333"/>
      <c r="AF30" s="333"/>
      <c r="AG30" s="334"/>
      <c r="AH30" s="335"/>
      <c r="AI30" s="335"/>
      <c r="AJ30" s="335"/>
      <c r="AK30" s="335"/>
      <c r="AL30" s="335"/>
      <c r="AM30" s="336"/>
      <c r="AN30" s="312"/>
      <c r="AO30" s="313"/>
      <c r="AP30" s="313"/>
      <c r="AQ30" s="313"/>
      <c r="AR30" s="314"/>
      <c r="AS30" s="312">
        <v>11</v>
      </c>
      <c r="AT30" s="313"/>
      <c r="AU30" s="313"/>
      <c r="AV30" s="313"/>
      <c r="AW30" s="313"/>
      <c r="AX30" s="314"/>
      <c r="AY30" s="312">
        <v>1</v>
      </c>
      <c r="AZ30" s="313"/>
      <c r="BA30" s="314"/>
      <c r="BB30" s="312">
        <v>52</v>
      </c>
      <c r="BC30" s="313"/>
      <c r="BD30" s="313"/>
      <c r="BE30" s="313"/>
      <c r="BF30" s="314"/>
      <c r="BG30" s="14">
        <f>B30+G30+P30+S30+W30+Z30+AG30+AN30</f>
        <v>42</v>
      </c>
    </row>
    <row r="31" spans="1:59" s="14" customFormat="1" ht="15.75" x14ac:dyDescent="0.25">
      <c r="A31" s="29" t="s">
        <v>1</v>
      </c>
      <c r="B31" s="326" t="e">
        <f>I16+Z16</f>
        <v>#VALUE!</v>
      </c>
      <c r="C31" s="326"/>
      <c r="D31" s="326"/>
      <c r="E31" s="333" t="e">
        <f>B31*36</f>
        <v>#VALUE!</v>
      </c>
      <c r="F31" s="333"/>
      <c r="G31" s="312">
        <v>2</v>
      </c>
      <c r="H31" s="313"/>
      <c r="I31" s="313"/>
      <c r="J31" s="313"/>
      <c r="K31" s="313"/>
      <c r="L31" s="313"/>
      <c r="M31" s="313"/>
      <c r="N31" s="313"/>
      <c r="O31" s="314"/>
      <c r="P31" s="312">
        <v>9</v>
      </c>
      <c r="Q31" s="313"/>
      <c r="R31" s="314"/>
      <c r="S31" s="332">
        <v>6</v>
      </c>
      <c r="T31" s="332"/>
      <c r="U31" s="332"/>
      <c r="V31" s="332"/>
      <c r="W31" s="332">
        <v>5</v>
      </c>
      <c r="X31" s="332"/>
      <c r="Y31" s="332"/>
      <c r="Z31" s="311"/>
      <c r="AA31" s="311"/>
      <c r="AB31" s="311"/>
      <c r="AC31" s="311"/>
      <c r="AD31" s="311"/>
      <c r="AE31" s="311"/>
      <c r="AF31" s="311"/>
      <c r="AG31" s="312"/>
      <c r="AH31" s="313"/>
      <c r="AI31" s="313"/>
      <c r="AJ31" s="313"/>
      <c r="AK31" s="313"/>
      <c r="AL31" s="313"/>
      <c r="AM31" s="314"/>
      <c r="AN31" s="312">
        <v>2</v>
      </c>
      <c r="AO31" s="313"/>
      <c r="AP31" s="313"/>
      <c r="AQ31" s="313"/>
      <c r="AR31" s="314"/>
      <c r="AS31" s="312">
        <v>11</v>
      </c>
      <c r="AT31" s="313"/>
      <c r="AU31" s="313"/>
      <c r="AV31" s="313"/>
      <c r="AW31" s="313"/>
      <c r="AX31" s="314"/>
      <c r="AY31" s="312">
        <v>1</v>
      </c>
      <c r="AZ31" s="313"/>
      <c r="BA31" s="314"/>
      <c r="BB31" s="312">
        <v>52</v>
      </c>
      <c r="BC31" s="313"/>
      <c r="BD31" s="313"/>
      <c r="BE31" s="313"/>
      <c r="BF31" s="314"/>
      <c r="BG31" s="14" t="e">
        <f t="shared" ref="BG31:BG32" si="0">B31+G31+P31+S31+W31+Z31+AG31+AN31</f>
        <v>#VALUE!</v>
      </c>
    </row>
    <row r="32" spans="1:59" s="14" customFormat="1" ht="16.5" thickBot="1" x14ac:dyDescent="0.3">
      <c r="A32" s="37" t="s">
        <v>84</v>
      </c>
      <c r="B32" s="326">
        <f>K17+Z17</f>
        <v>18</v>
      </c>
      <c r="C32" s="326"/>
      <c r="D32" s="326"/>
      <c r="E32" s="326">
        <f>B32*36</f>
        <v>648</v>
      </c>
      <c r="F32" s="326"/>
      <c r="G32" s="327">
        <v>2</v>
      </c>
      <c r="H32" s="328"/>
      <c r="I32" s="328"/>
      <c r="J32" s="328"/>
      <c r="K32" s="328"/>
      <c r="L32" s="328"/>
      <c r="M32" s="328"/>
      <c r="N32" s="328"/>
      <c r="O32" s="329"/>
      <c r="P32" s="308">
        <v>6</v>
      </c>
      <c r="Q32" s="309"/>
      <c r="R32" s="310"/>
      <c r="S32" s="307">
        <v>4</v>
      </c>
      <c r="T32" s="307"/>
      <c r="U32" s="307"/>
      <c r="V32" s="307"/>
      <c r="W32" s="307"/>
      <c r="X32" s="307"/>
      <c r="Y32" s="307"/>
      <c r="Z32" s="307">
        <v>3</v>
      </c>
      <c r="AA32" s="307"/>
      <c r="AB32" s="307"/>
      <c r="AC32" s="307"/>
      <c r="AD32" s="307"/>
      <c r="AE32" s="307"/>
      <c r="AF32" s="307"/>
      <c r="AG32" s="308">
        <v>5</v>
      </c>
      <c r="AH32" s="309"/>
      <c r="AI32" s="309"/>
      <c r="AJ32" s="309"/>
      <c r="AK32" s="309"/>
      <c r="AL32" s="309"/>
      <c r="AM32" s="310"/>
      <c r="AN32" s="308">
        <v>2</v>
      </c>
      <c r="AO32" s="309"/>
      <c r="AP32" s="309"/>
      <c r="AQ32" s="309"/>
      <c r="AR32" s="310"/>
      <c r="AS32" s="308">
        <v>2</v>
      </c>
      <c r="AT32" s="309"/>
      <c r="AU32" s="309"/>
      <c r="AV32" s="309"/>
      <c r="AW32" s="309"/>
      <c r="AX32" s="310"/>
      <c r="AY32" s="308">
        <v>1</v>
      </c>
      <c r="AZ32" s="309"/>
      <c r="BA32" s="310"/>
      <c r="BB32" s="308">
        <v>40</v>
      </c>
      <c r="BC32" s="309"/>
      <c r="BD32" s="309"/>
      <c r="BE32" s="309"/>
      <c r="BF32" s="310"/>
      <c r="BG32" s="14">
        <f t="shared" si="0"/>
        <v>40</v>
      </c>
    </row>
    <row r="33" spans="1:59" s="14" customFormat="1" ht="16.5" thickBot="1" x14ac:dyDescent="0.3">
      <c r="A33" s="30" t="s">
        <v>3</v>
      </c>
      <c r="B33" s="301" t="e">
        <f>SUM(B30:B32)</f>
        <v>#VALUE!</v>
      </c>
      <c r="C33" s="301"/>
      <c r="D33" s="301"/>
      <c r="E33" s="301" t="e">
        <f>SUM(E30:E32)</f>
        <v>#VALUE!</v>
      </c>
      <c r="F33" s="301"/>
      <c r="G33" s="302">
        <f>G30+G31+G32</f>
        <v>6</v>
      </c>
      <c r="H33" s="303"/>
      <c r="I33" s="303"/>
      <c r="J33" s="303"/>
      <c r="K33" s="303"/>
      <c r="L33" s="303"/>
      <c r="M33" s="303"/>
      <c r="N33" s="303"/>
      <c r="O33" s="304"/>
      <c r="P33" s="299">
        <f>SUM(P30:P32)</f>
        <v>25</v>
      </c>
      <c r="Q33" s="299"/>
      <c r="R33" s="299"/>
      <c r="S33" s="299">
        <f>SUM(S30:S32)</f>
        <v>10</v>
      </c>
      <c r="T33" s="299"/>
      <c r="U33" s="299"/>
      <c r="V33" s="299"/>
      <c r="W33" s="299">
        <f>SUM(W32)</f>
        <v>0</v>
      </c>
      <c r="X33" s="299"/>
      <c r="Y33" s="299"/>
      <c r="Z33" s="299">
        <f>SUM(Z32)</f>
        <v>3</v>
      </c>
      <c r="AA33" s="299"/>
      <c r="AB33" s="299"/>
      <c r="AC33" s="299"/>
      <c r="AD33" s="299"/>
      <c r="AE33" s="299"/>
      <c r="AF33" s="299"/>
      <c r="AG33" s="299">
        <f>SUM(AG32)</f>
        <v>5</v>
      </c>
      <c r="AH33" s="299"/>
      <c r="AI33" s="299"/>
      <c r="AJ33" s="299"/>
      <c r="AK33" s="299"/>
      <c r="AL33" s="299"/>
      <c r="AM33" s="299"/>
      <c r="AN33" s="299">
        <f>SUM(AN30:AN32)</f>
        <v>4</v>
      </c>
      <c r="AO33" s="299"/>
      <c r="AP33" s="299"/>
      <c r="AQ33" s="299"/>
      <c r="AR33" s="299"/>
      <c r="AS33" s="299">
        <f>SUM(AS30:AS32)</f>
        <v>24</v>
      </c>
      <c r="AT33" s="299"/>
      <c r="AU33" s="299"/>
      <c r="AV33" s="299"/>
      <c r="AW33" s="299"/>
      <c r="AX33" s="299"/>
      <c r="AY33" s="299">
        <f>SUM(AY30:AY32)</f>
        <v>3</v>
      </c>
      <c r="AZ33" s="299"/>
      <c r="BA33" s="299"/>
      <c r="BB33" s="299">
        <f>SUM(BB30:BB32)</f>
        <v>144</v>
      </c>
      <c r="BC33" s="299"/>
      <c r="BD33" s="299"/>
      <c r="BE33" s="299"/>
      <c r="BF33" s="300"/>
      <c r="BG33" s="14" t="e">
        <f>SUM(BG30:BG32)</f>
        <v>#VALUE!</v>
      </c>
    </row>
  </sheetData>
  <mergeCells count="127">
    <mergeCell ref="G8:BE8"/>
    <mergeCell ref="AE17:AF17"/>
    <mergeCell ref="AC17:AD17"/>
    <mergeCell ref="AE13:AF13"/>
    <mergeCell ref="AE14:AF14"/>
    <mergeCell ref="AH12:AI12"/>
    <mergeCell ref="AO17:AP17"/>
    <mergeCell ref="AO12:AP12"/>
    <mergeCell ref="A10:H10"/>
    <mergeCell ref="B11:E11"/>
    <mergeCell ref="G11:J11"/>
    <mergeCell ref="K11:N11"/>
    <mergeCell ref="O11:R11"/>
    <mergeCell ref="AH17:AI17"/>
    <mergeCell ref="AE15:AF15"/>
    <mergeCell ref="AC15:AD15"/>
    <mergeCell ref="AO16:AP16"/>
    <mergeCell ref="AH11:AI11"/>
    <mergeCell ref="AU17:AV17"/>
    <mergeCell ref="AU16:AV16"/>
    <mergeCell ref="AU12:AV12"/>
    <mergeCell ref="AU15:AV15"/>
    <mergeCell ref="AO13:AP13"/>
    <mergeCell ref="AO14:AP14"/>
    <mergeCell ref="BC11:BF11"/>
    <mergeCell ref="E19:F19"/>
    <mergeCell ref="Q19:R19"/>
    <mergeCell ref="AQ19:AR19"/>
    <mergeCell ref="E21:F21"/>
    <mergeCell ref="Q21:R21"/>
    <mergeCell ref="AQ21:AR21"/>
    <mergeCell ref="X11:Z11"/>
    <mergeCell ref="AB11:AG11"/>
    <mergeCell ref="AJ11:AL11"/>
    <mergeCell ref="AN11:AR11"/>
    <mergeCell ref="AS11:AW11"/>
    <mergeCell ref="AY11:BA11"/>
    <mergeCell ref="T11:V11"/>
    <mergeCell ref="AH13:AI13"/>
    <mergeCell ref="AH14:AI14"/>
    <mergeCell ref="AC16:AD16"/>
    <mergeCell ref="AE16:AF16"/>
    <mergeCell ref="AH16:AI16"/>
    <mergeCell ref="AE12:AF12"/>
    <mergeCell ref="AO15:AP15"/>
    <mergeCell ref="AU13:AV13"/>
    <mergeCell ref="AU14:AV14"/>
    <mergeCell ref="AC13:AD13"/>
    <mergeCell ref="A28:A29"/>
    <mergeCell ref="B28:F28"/>
    <mergeCell ref="G28:O29"/>
    <mergeCell ref="P28:AF28"/>
    <mergeCell ref="Z29:AF29"/>
    <mergeCell ref="B29:D29"/>
    <mergeCell ref="E29:F29"/>
    <mergeCell ref="P29:R29"/>
    <mergeCell ref="S29:V29"/>
    <mergeCell ref="W29:Y29"/>
    <mergeCell ref="AG31:AM31"/>
    <mergeCell ref="AN31:AR31"/>
    <mergeCell ref="AS31:AX31"/>
    <mergeCell ref="AY31:BA31"/>
    <mergeCell ref="B31:D31"/>
    <mergeCell ref="E31:F31"/>
    <mergeCell ref="G31:O31"/>
    <mergeCell ref="P31:R31"/>
    <mergeCell ref="S31:V31"/>
    <mergeCell ref="W31:Y31"/>
    <mergeCell ref="E23:F23"/>
    <mergeCell ref="BB28:BF29"/>
    <mergeCell ref="BB30:BF30"/>
    <mergeCell ref="AC14:AD14"/>
    <mergeCell ref="AS28:AX29"/>
    <mergeCell ref="AY28:BA29"/>
    <mergeCell ref="B30:D30"/>
    <mergeCell ref="E30:F30"/>
    <mergeCell ref="G30:O30"/>
    <mergeCell ref="P30:R30"/>
    <mergeCell ref="S30:V30"/>
    <mergeCell ref="A1:BF1"/>
    <mergeCell ref="A2:Q2"/>
    <mergeCell ref="AO2:BF2"/>
    <mergeCell ref="U2:AL2"/>
    <mergeCell ref="BB32:BF32"/>
    <mergeCell ref="B32:D32"/>
    <mergeCell ref="E32:F32"/>
    <mergeCell ref="G32:O32"/>
    <mergeCell ref="P32:R32"/>
    <mergeCell ref="S32:V32"/>
    <mergeCell ref="W32:Y32"/>
    <mergeCell ref="B4:AY4"/>
    <mergeCell ref="B5:AY5"/>
    <mergeCell ref="B6:AY6"/>
    <mergeCell ref="W30:Y30"/>
    <mergeCell ref="Z30:AF30"/>
    <mergeCell ref="AG30:AM30"/>
    <mergeCell ref="AN30:AR30"/>
    <mergeCell ref="AS30:AX30"/>
    <mergeCell ref="AY30:BA30"/>
    <mergeCell ref="AH15:AI15"/>
    <mergeCell ref="AQ23:AR23"/>
    <mergeCell ref="E25:F25"/>
    <mergeCell ref="Q25:R25"/>
    <mergeCell ref="BB33:BF33"/>
    <mergeCell ref="B33:D33"/>
    <mergeCell ref="E33:F33"/>
    <mergeCell ref="G33:O33"/>
    <mergeCell ref="P33:R33"/>
    <mergeCell ref="S33:V33"/>
    <mergeCell ref="W33:Y33"/>
    <mergeCell ref="B7:AY7"/>
    <mergeCell ref="Z33:AF33"/>
    <mergeCell ref="AG33:AM33"/>
    <mergeCell ref="AN33:AR33"/>
    <mergeCell ref="AS33:AX33"/>
    <mergeCell ref="AY33:BA33"/>
    <mergeCell ref="Z32:AF32"/>
    <mergeCell ref="AG32:AM32"/>
    <mergeCell ref="AN32:AR32"/>
    <mergeCell ref="AS32:AX32"/>
    <mergeCell ref="AY32:BA32"/>
    <mergeCell ref="Z31:AF31"/>
    <mergeCell ref="BB31:BF31"/>
    <mergeCell ref="Q23:R23"/>
    <mergeCell ref="AC12:AD12"/>
    <mergeCell ref="AG28:AM29"/>
    <mergeCell ref="AN28:AR2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18"/>
  <sheetViews>
    <sheetView tabSelected="1" view="pageBreakPreview" zoomScale="50" zoomScaleNormal="50" zoomScaleSheetLayoutView="50" workbookViewId="0">
      <selection activeCell="M79" sqref="M79"/>
    </sheetView>
  </sheetViews>
  <sheetFormatPr defaultRowHeight="23.25" x14ac:dyDescent="0.35"/>
  <cols>
    <col min="1" max="1" width="14.5703125" style="113" customWidth="1"/>
    <col min="2" max="2" width="105.5703125" style="253" customWidth="1"/>
    <col min="3" max="3" width="111" style="112" customWidth="1"/>
    <col min="4" max="4" width="16.7109375" style="116" customWidth="1"/>
    <col min="5" max="5" width="17.140625" style="116" customWidth="1"/>
    <col min="6" max="6" width="19" style="113" customWidth="1"/>
    <col min="7" max="9" width="13.5703125" style="77" customWidth="1"/>
    <col min="10" max="10" width="15" style="77" customWidth="1"/>
    <col min="11" max="11" width="19.7109375" style="77" customWidth="1"/>
    <col min="12" max="16" width="13.5703125" style="77" customWidth="1"/>
    <col min="17" max="17" width="13.42578125" style="77" customWidth="1"/>
    <col min="18" max="32" width="9.140625" style="77" hidden="1" customWidth="1"/>
    <col min="33" max="33" width="0.5703125" style="77" hidden="1" customWidth="1"/>
    <col min="34" max="38" width="9.140625" style="77" hidden="1" customWidth="1"/>
    <col min="39" max="39" width="1.5703125" style="77" hidden="1" customWidth="1"/>
    <col min="40" max="45" width="9.140625" style="77" hidden="1" customWidth="1"/>
    <col min="46" max="16384" width="9.140625" style="77"/>
  </cols>
  <sheetData>
    <row r="1" spans="1:38" ht="50.25" customHeight="1" x14ac:dyDescent="0.35">
      <c r="A1" s="393" t="s">
        <v>8</v>
      </c>
      <c r="B1" s="423" t="s">
        <v>146</v>
      </c>
      <c r="C1" s="180"/>
      <c r="D1" s="417" t="s">
        <v>95</v>
      </c>
      <c r="E1" s="418"/>
      <c r="F1" s="419"/>
      <c r="G1" s="425" t="s">
        <v>94</v>
      </c>
      <c r="H1" s="412" t="s">
        <v>92</v>
      </c>
      <c r="I1" s="427" t="s">
        <v>96</v>
      </c>
      <c r="J1" s="427"/>
      <c r="K1" s="427"/>
      <c r="L1" s="399" t="s">
        <v>98</v>
      </c>
      <c r="M1" s="400"/>
      <c r="N1" s="400"/>
      <c r="O1" s="400"/>
      <c r="P1" s="400"/>
      <c r="Q1" s="401"/>
    </row>
    <row r="2" spans="1:38" x14ac:dyDescent="0.35">
      <c r="A2" s="428"/>
      <c r="B2" s="424"/>
      <c r="C2" s="181"/>
      <c r="D2" s="402" t="s">
        <v>144</v>
      </c>
      <c r="E2" s="402" t="s">
        <v>93</v>
      </c>
      <c r="F2" s="420" t="s">
        <v>145</v>
      </c>
      <c r="G2" s="410"/>
      <c r="H2" s="413"/>
      <c r="I2" s="405" t="s">
        <v>97</v>
      </c>
      <c r="J2" s="406"/>
      <c r="K2" s="406"/>
      <c r="L2" s="407" t="s">
        <v>21</v>
      </c>
      <c r="M2" s="407"/>
      <c r="N2" s="407" t="s">
        <v>22</v>
      </c>
      <c r="O2" s="408"/>
      <c r="P2" s="407" t="s">
        <v>12</v>
      </c>
      <c r="Q2" s="409"/>
    </row>
    <row r="3" spans="1:38" ht="45" x14ac:dyDescent="0.35">
      <c r="A3" s="428"/>
      <c r="B3" s="424"/>
      <c r="C3" s="181"/>
      <c r="D3" s="403"/>
      <c r="E3" s="403"/>
      <c r="F3" s="421"/>
      <c r="G3" s="410"/>
      <c r="H3" s="413"/>
      <c r="I3" s="410" t="s">
        <v>90</v>
      </c>
      <c r="J3" s="415" t="s">
        <v>147</v>
      </c>
      <c r="K3" s="415" t="s">
        <v>91</v>
      </c>
      <c r="L3" s="140" t="s">
        <v>29</v>
      </c>
      <c r="M3" s="140" t="s">
        <v>30</v>
      </c>
      <c r="N3" s="140" t="s">
        <v>31</v>
      </c>
      <c r="O3" s="140" t="s">
        <v>32</v>
      </c>
      <c r="P3" s="140" t="s">
        <v>33</v>
      </c>
      <c r="Q3" s="123" t="s">
        <v>34</v>
      </c>
      <c r="Z3" s="77" t="s">
        <v>51</v>
      </c>
    </row>
    <row r="4" spans="1:38" ht="113.25" customHeight="1" thickBot="1" x14ac:dyDescent="0.4">
      <c r="A4" s="394"/>
      <c r="B4" s="390"/>
      <c r="C4" s="182"/>
      <c r="D4" s="404"/>
      <c r="E4" s="404"/>
      <c r="F4" s="422"/>
      <c r="G4" s="426"/>
      <c r="H4" s="414"/>
      <c r="I4" s="411"/>
      <c r="J4" s="416"/>
      <c r="K4" s="416"/>
      <c r="L4" s="124" t="s">
        <v>142</v>
      </c>
      <c r="M4" s="161" t="s">
        <v>186</v>
      </c>
      <c r="N4" s="124" t="s">
        <v>188</v>
      </c>
      <c r="O4" s="124" t="s">
        <v>190</v>
      </c>
      <c r="P4" s="124" t="s">
        <v>131</v>
      </c>
      <c r="Q4" s="125" t="s">
        <v>143</v>
      </c>
      <c r="AF4" s="78" t="s">
        <v>37</v>
      </c>
      <c r="AG4" s="78" t="s">
        <v>39</v>
      </c>
      <c r="AH4" s="78" t="s">
        <v>46</v>
      </c>
      <c r="AI4" s="79" t="s">
        <v>47</v>
      </c>
      <c r="AJ4" s="78"/>
      <c r="AK4" s="78"/>
      <c r="AL4" s="78"/>
    </row>
    <row r="5" spans="1:38" ht="24" thickBot="1" x14ac:dyDescent="0.4">
      <c r="A5" s="141">
        <v>1</v>
      </c>
      <c r="B5" s="171">
        <v>2</v>
      </c>
      <c r="C5" s="104"/>
      <c r="D5" s="73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47">
        <v>12</v>
      </c>
      <c r="N5" s="47">
        <v>13</v>
      </c>
      <c r="O5" s="47">
        <v>14</v>
      </c>
      <c r="P5" s="47">
        <v>15</v>
      </c>
      <c r="Q5" s="108">
        <v>16</v>
      </c>
      <c r="AF5" s="80">
        <v>1</v>
      </c>
      <c r="AG5" s="80">
        <v>1</v>
      </c>
      <c r="AH5" s="80">
        <v>1</v>
      </c>
      <c r="AI5" s="80">
        <v>2</v>
      </c>
      <c r="AJ5" s="80"/>
      <c r="AK5" s="80">
        <v>5</v>
      </c>
      <c r="AL5" s="80"/>
    </row>
    <row r="6" spans="1:38" ht="31.5" customHeight="1" thickBot="1" x14ac:dyDescent="0.4">
      <c r="A6" s="76"/>
      <c r="B6" s="392" t="s">
        <v>150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106"/>
      <c r="AF6" s="121"/>
      <c r="AG6" s="121"/>
      <c r="AH6" s="121"/>
      <c r="AI6" s="121"/>
      <c r="AJ6" s="121"/>
      <c r="AK6" s="121"/>
      <c r="AL6" s="121"/>
    </row>
    <row r="7" spans="1:38" s="81" customFormat="1" ht="60" customHeight="1" thickBot="1" x14ac:dyDescent="0.3">
      <c r="A7" s="141"/>
      <c r="B7" s="215" t="s">
        <v>136</v>
      </c>
      <c r="C7" s="96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2"/>
    </row>
    <row r="8" spans="1:38" s="81" customFormat="1" ht="33.75" customHeight="1" thickBot="1" x14ac:dyDescent="0.3">
      <c r="A8" s="187"/>
      <c r="B8" s="216" t="s">
        <v>99</v>
      </c>
      <c r="C8" s="188"/>
      <c r="D8" s="189"/>
      <c r="E8" s="190"/>
      <c r="F8" s="190"/>
      <c r="G8" s="190">
        <f>G10+G12+G14</f>
        <v>15</v>
      </c>
      <c r="H8" s="190">
        <f t="shared" ref="H8:Q8" si="0">H10+H12+H14</f>
        <v>360</v>
      </c>
      <c r="I8" s="190">
        <f t="shared" si="0"/>
        <v>96</v>
      </c>
      <c r="J8" s="190">
        <f t="shared" si="0"/>
        <v>264</v>
      </c>
      <c r="K8" s="190">
        <f t="shared" si="0"/>
        <v>0</v>
      </c>
      <c r="L8" s="190">
        <f t="shared" si="0"/>
        <v>168</v>
      </c>
      <c r="M8" s="190">
        <f t="shared" si="0"/>
        <v>72</v>
      </c>
      <c r="N8" s="190">
        <f t="shared" si="0"/>
        <v>72</v>
      </c>
      <c r="O8" s="190">
        <f t="shared" si="0"/>
        <v>48</v>
      </c>
      <c r="P8" s="190">
        <f t="shared" si="0"/>
        <v>0</v>
      </c>
      <c r="Q8" s="190">
        <f t="shared" si="0"/>
        <v>0</v>
      </c>
    </row>
    <row r="9" spans="1:38" ht="30.75" customHeight="1" thickBot="1" x14ac:dyDescent="0.4">
      <c r="A9" s="163">
        <v>1</v>
      </c>
      <c r="B9" s="217" t="s">
        <v>52</v>
      </c>
      <c r="C9" s="156"/>
      <c r="D9" s="73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08"/>
    </row>
    <row r="10" spans="1:38" ht="30.75" customHeight="1" thickBot="1" x14ac:dyDescent="0.4">
      <c r="A10" s="157" t="s">
        <v>166</v>
      </c>
      <c r="B10" s="218" t="s">
        <v>23</v>
      </c>
      <c r="C10" s="184"/>
      <c r="D10" s="73">
        <v>4</v>
      </c>
      <c r="E10" s="47">
        <v>12.3</v>
      </c>
      <c r="F10" s="86"/>
      <c r="G10" s="47">
        <f>G11</f>
        <v>10</v>
      </c>
      <c r="H10" s="47">
        <f t="shared" ref="H10:Q10" si="1">H11</f>
        <v>240</v>
      </c>
      <c r="I10" s="47">
        <f t="shared" si="1"/>
        <v>0</v>
      </c>
      <c r="J10" s="47">
        <f t="shared" si="1"/>
        <v>240</v>
      </c>
      <c r="K10" s="47">
        <f t="shared" si="1"/>
        <v>0</v>
      </c>
      <c r="L10" s="47">
        <f t="shared" si="1"/>
        <v>48</v>
      </c>
      <c r="M10" s="47">
        <f t="shared" si="1"/>
        <v>72</v>
      </c>
      <c r="N10" s="47">
        <f t="shared" si="1"/>
        <v>72</v>
      </c>
      <c r="O10" s="47">
        <f t="shared" si="1"/>
        <v>48</v>
      </c>
      <c r="P10" s="47">
        <f t="shared" si="1"/>
        <v>0</v>
      </c>
      <c r="Q10" s="108">
        <f t="shared" si="1"/>
        <v>0</v>
      </c>
    </row>
    <row r="11" spans="1:38" ht="30.75" customHeight="1" thickBot="1" x14ac:dyDescent="0.4">
      <c r="A11" s="166"/>
      <c r="B11" s="219" t="s">
        <v>40</v>
      </c>
      <c r="C11" s="110"/>
      <c r="D11" s="106"/>
      <c r="E11" s="46"/>
      <c r="F11" s="75"/>
      <c r="G11" s="75">
        <f>H11/24</f>
        <v>10</v>
      </c>
      <c r="H11" s="75">
        <f>L11+M11+N11+O11+P11+Q11</f>
        <v>240</v>
      </c>
      <c r="I11" s="75"/>
      <c r="J11" s="75">
        <f>H11-I11</f>
        <v>240</v>
      </c>
      <c r="K11" s="75"/>
      <c r="L11" s="75">
        <v>48</v>
      </c>
      <c r="M11" s="75">
        <v>72</v>
      </c>
      <c r="N11" s="75">
        <v>72</v>
      </c>
      <c r="O11" s="75">
        <v>48</v>
      </c>
      <c r="P11" s="75"/>
      <c r="Q11" s="75"/>
    </row>
    <row r="12" spans="1:38" ht="55.5" customHeight="1" thickBot="1" x14ac:dyDescent="0.4">
      <c r="A12" s="157" t="s">
        <v>165</v>
      </c>
      <c r="B12" s="275" t="s">
        <v>164</v>
      </c>
      <c r="C12" s="276"/>
      <c r="D12" s="73"/>
      <c r="E12" s="47"/>
      <c r="F12" s="86"/>
      <c r="G12" s="47">
        <f>G13</f>
        <v>1</v>
      </c>
      <c r="H12" s="47">
        <f t="shared" ref="H12:Q12" si="2">H13</f>
        <v>24</v>
      </c>
      <c r="I12" s="47">
        <f t="shared" si="2"/>
        <v>0</v>
      </c>
      <c r="J12" s="47">
        <f t="shared" si="2"/>
        <v>24</v>
      </c>
      <c r="K12" s="47">
        <f t="shared" si="2"/>
        <v>0</v>
      </c>
      <c r="L12" s="47">
        <f t="shared" si="2"/>
        <v>24</v>
      </c>
      <c r="M12" s="47">
        <f t="shared" si="2"/>
        <v>0</v>
      </c>
      <c r="N12" s="47">
        <f t="shared" si="2"/>
        <v>0</v>
      </c>
      <c r="O12" s="47">
        <f t="shared" si="2"/>
        <v>0</v>
      </c>
      <c r="P12" s="47">
        <f t="shared" si="2"/>
        <v>0</v>
      </c>
      <c r="Q12" s="47">
        <f t="shared" si="2"/>
        <v>0</v>
      </c>
    </row>
    <row r="13" spans="1:38" ht="119.25" customHeight="1" thickBot="1" x14ac:dyDescent="0.4">
      <c r="A13" s="166"/>
      <c r="B13" s="277" t="s">
        <v>167</v>
      </c>
      <c r="C13" s="278" t="s">
        <v>206</v>
      </c>
      <c r="D13" s="106"/>
      <c r="E13" s="46"/>
      <c r="F13" s="75"/>
      <c r="G13" s="75">
        <f>H13/24</f>
        <v>1</v>
      </c>
      <c r="H13" s="75">
        <f>L13+M13+N13+O13+P13+Q13</f>
        <v>24</v>
      </c>
      <c r="I13" s="75"/>
      <c r="J13" s="75">
        <f>H13-I13</f>
        <v>24</v>
      </c>
      <c r="K13" s="75"/>
      <c r="L13" s="75">
        <v>24</v>
      </c>
      <c r="M13" s="75"/>
      <c r="N13" s="75"/>
      <c r="O13" s="75"/>
      <c r="P13" s="75"/>
      <c r="Q13" s="75"/>
    </row>
    <row r="14" spans="1:38" ht="51.75" customHeight="1" thickBot="1" x14ac:dyDescent="0.4">
      <c r="A14" s="183" t="s">
        <v>178</v>
      </c>
      <c r="B14" s="275" t="s">
        <v>207</v>
      </c>
      <c r="C14" s="276"/>
      <c r="D14" s="85"/>
      <c r="E14" s="86"/>
      <c r="F14" s="86"/>
      <c r="G14" s="47">
        <f>G15+G16+G17+G18</f>
        <v>4</v>
      </c>
      <c r="H14" s="47">
        <f t="shared" ref="H14:Q14" si="3">H15+H16+H17+H18</f>
        <v>96</v>
      </c>
      <c r="I14" s="47">
        <f t="shared" si="3"/>
        <v>96</v>
      </c>
      <c r="J14" s="47">
        <f t="shared" si="3"/>
        <v>0</v>
      </c>
      <c r="K14" s="47">
        <f t="shared" si="3"/>
        <v>0</v>
      </c>
      <c r="L14" s="47">
        <f t="shared" si="3"/>
        <v>96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0</v>
      </c>
      <c r="Q14" s="47">
        <f t="shared" si="3"/>
        <v>0</v>
      </c>
    </row>
    <row r="15" spans="1:38" ht="135.75" customHeight="1" x14ac:dyDescent="0.35">
      <c r="A15" s="172"/>
      <c r="B15" s="279" t="s">
        <v>50</v>
      </c>
      <c r="C15" s="280" t="s">
        <v>208</v>
      </c>
      <c r="D15" s="147"/>
      <c r="E15" s="103"/>
      <c r="F15" s="53"/>
      <c r="G15" s="53">
        <f>H15/24</f>
        <v>1</v>
      </c>
      <c r="H15" s="53">
        <f>L15+M15+N15+O15+P15+Q15</f>
        <v>24</v>
      </c>
      <c r="I15" s="53">
        <f>H15-J15</f>
        <v>24</v>
      </c>
      <c r="J15" s="53"/>
      <c r="K15" s="53"/>
      <c r="L15" s="53">
        <v>24</v>
      </c>
      <c r="M15" s="53"/>
      <c r="N15" s="53"/>
      <c r="O15" s="53"/>
      <c r="P15" s="53"/>
      <c r="Q15" s="53"/>
    </row>
    <row r="16" spans="1:38" ht="30.75" customHeight="1" x14ac:dyDescent="0.35">
      <c r="A16" s="170"/>
      <c r="B16" s="281" t="s">
        <v>39</v>
      </c>
      <c r="C16" s="282"/>
      <c r="D16" s="43"/>
      <c r="E16" s="42"/>
      <c r="F16" s="41"/>
      <c r="G16" s="53">
        <f t="shared" ref="G16:G18" si="4">H16/24</f>
        <v>1</v>
      </c>
      <c r="H16" s="53">
        <f t="shared" ref="H16:H18" si="5">L16+M16+N16+O16+P16+Q16</f>
        <v>24</v>
      </c>
      <c r="I16" s="53">
        <f t="shared" ref="I16:I18" si="6">H16-J16</f>
        <v>24</v>
      </c>
      <c r="J16" s="41"/>
      <c r="K16" s="41"/>
      <c r="L16" s="41">
        <v>24</v>
      </c>
      <c r="M16" s="41"/>
      <c r="N16" s="41"/>
      <c r="O16" s="41"/>
      <c r="P16" s="41"/>
      <c r="Q16" s="41"/>
    </row>
    <row r="17" spans="1:47" ht="30.75" customHeight="1" x14ac:dyDescent="0.35">
      <c r="A17" s="170"/>
      <c r="B17" s="283" t="s">
        <v>44</v>
      </c>
      <c r="C17" s="284"/>
      <c r="D17" s="43"/>
      <c r="E17" s="42"/>
      <c r="F17" s="41"/>
      <c r="G17" s="53">
        <f t="shared" si="4"/>
        <v>1</v>
      </c>
      <c r="H17" s="53">
        <f t="shared" si="5"/>
        <v>24</v>
      </c>
      <c r="I17" s="53">
        <f t="shared" si="6"/>
        <v>24</v>
      </c>
      <c r="J17" s="41"/>
      <c r="K17" s="41"/>
      <c r="L17" s="41">
        <v>24</v>
      </c>
      <c r="M17" s="41"/>
      <c r="N17" s="41"/>
      <c r="O17" s="41"/>
      <c r="P17" s="41"/>
      <c r="Q17" s="41"/>
    </row>
    <row r="18" spans="1:47" ht="30.75" customHeight="1" thickBot="1" x14ac:dyDescent="0.4">
      <c r="A18" s="175"/>
      <c r="B18" s="285" t="s">
        <v>45</v>
      </c>
      <c r="C18" s="286"/>
      <c r="D18" s="148"/>
      <c r="E18" s="149"/>
      <c r="F18" s="44"/>
      <c r="G18" s="44">
        <f t="shared" si="4"/>
        <v>1</v>
      </c>
      <c r="H18" s="44">
        <f t="shared" si="5"/>
        <v>24</v>
      </c>
      <c r="I18" s="44">
        <f t="shared" si="6"/>
        <v>24</v>
      </c>
      <c r="J18" s="44"/>
      <c r="K18" s="44"/>
      <c r="L18" s="44">
        <v>24</v>
      </c>
      <c r="M18" s="44"/>
      <c r="N18" s="44"/>
      <c r="O18" s="44"/>
      <c r="P18" s="44"/>
      <c r="Q18" s="44"/>
    </row>
    <row r="19" spans="1:47" ht="42.75" customHeight="1" thickBot="1" x14ac:dyDescent="0.4">
      <c r="A19" s="193"/>
      <c r="B19" s="225" t="s">
        <v>138</v>
      </c>
      <c r="C19" s="256"/>
      <c r="D19" s="254"/>
      <c r="E19" s="192"/>
      <c r="F19" s="194"/>
      <c r="G19" s="192">
        <f>G20+G24+G30+G35+G38+G43+G50</f>
        <v>96</v>
      </c>
      <c r="H19" s="192">
        <f t="shared" ref="H19:AU19" si="7">H20+H24+H30+H35+H38+H43+H50</f>
        <v>2304</v>
      </c>
      <c r="I19" s="192">
        <f t="shared" si="7"/>
        <v>586</v>
      </c>
      <c r="J19" s="192">
        <f t="shared" si="7"/>
        <v>662</v>
      </c>
      <c r="K19" s="192">
        <f t="shared" si="7"/>
        <v>1008</v>
      </c>
      <c r="L19" s="192">
        <f t="shared" si="7"/>
        <v>408</v>
      </c>
      <c r="M19" s="192">
        <f t="shared" si="7"/>
        <v>720</v>
      </c>
      <c r="N19" s="192">
        <f t="shared" si="7"/>
        <v>360</v>
      </c>
      <c r="O19" s="192">
        <f t="shared" si="7"/>
        <v>816</v>
      </c>
      <c r="P19" s="192">
        <f t="shared" si="7"/>
        <v>0</v>
      </c>
      <c r="Q19" s="192">
        <f t="shared" si="7"/>
        <v>0</v>
      </c>
      <c r="R19" s="192">
        <f t="shared" si="7"/>
        <v>0</v>
      </c>
      <c r="S19" s="192">
        <f t="shared" si="7"/>
        <v>0</v>
      </c>
      <c r="T19" s="192">
        <f t="shared" si="7"/>
        <v>0</v>
      </c>
      <c r="U19" s="192">
        <f t="shared" si="7"/>
        <v>0</v>
      </c>
      <c r="V19" s="192">
        <f t="shared" si="7"/>
        <v>0</v>
      </c>
      <c r="W19" s="192">
        <f t="shared" si="7"/>
        <v>0</v>
      </c>
      <c r="X19" s="192">
        <f t="shared" si="7"/>
        <v>0</v>
      </c>
      <c r="Y19" s="192">
        <f t="shared" si="7"/>
        <v>0</v>
      </c>
      <c r="Z19" s="192">
        <f t="shared" si="7"/>
        <v>0</v>
      </c>
      <c r="AA19" s="192">
        <f t="shared" si="7"/>
        <v>0</v>
      </c>
      <c r="AB19" s="192">
        <f t="shared" si="7"/>
        <v>0</v>
      </c>
      <c r="AC19" s="192">
        <f t="shared" si="7"/>
        <v>0</v>
      </c>
      <c r="AD19" s="192">
        <f t="shared" si="7"/>
        <v>0</v>
      </c>
      <c r="AE19" s="192">
        <f t="shared" si="7"/>
        <v>0</v>
      </c>
      <c r="AF19" s="192">
        <f t="shared" si="7"/>
        <v>0</v>
      </c>
      <c r="AG19" s="192">
        <f t="shared" si="7"/>
        <v>0</v>
      </c>
      <c r="AH19" s="192">
        <f t="shared" si="7"/>
        <v>0</v>
      </c>
      <c r="AI19" s="192">
        <f t="shared" si="7"/>
        <v>0</v>
      </c>
      <c r="AJ19" s="192">
        <f t="shared" si="7"/>
        <v>0</v>
      </c>
      <c r="AK19" s="192">
        <f t="shared" si="7"/>
        <v>0</v>
      </c>
      <c r="AL19" s="192">
        <f t="shared" si="7"/>
        <v>0</v>
      </c>
      <c r="AM19" s="192">
        <f t="shared" si="7"/>
        <v>0</v>
      </c>
      <c r="AN19" s="192">
        <f t="shared" si="7"/>
        <v>0</v>
      </c>
      <c r="AO19" s="192">
        <f t="shared" si="7"/>
        <v>0</v>
      </c>
      <c r="AP19" s="192">
        <f t="shared" si="7"/>
        <v>0</v>
      </c>
      <c r="AQ19" s="192">
        <f t="shared" si="7"/>
        <v>0</v>
      </c>
      <c r="AR19" s="192">
        <f t="shared" si="7"/>
        <v>0</v>
      </c>
      <c r="AS19" s="192">
        <f t="shared" si="7"/>
        <v>0</v>
      </c>
      <c r="AT19" s="192">
        <f t="shared" si="7"/>
        <v>0</v>
      </c>
      <c r="AU19" s="192">
        <f t="shared" si="7"/>
        <v>0</v>
      </c>
    </row>
    <row r="20" spans="1:47" ht="72" customHeight="1" thickBot="1" x14ac:dyDescent="0.4">
      <c r="A20" s="191" t="s">
        <v>168</v>
      </c>
      <c r="B20" s="287" t="s">
        <v>179</v>
      </c>
      <c r="C20" s="288"/>
      <c r="D20" s="146"/>
      <c r="E20" s="119"/>
      <c r="F20" s="82"/>
      <c r="G20" s="119">
        <f>G21+G22+G23</f>
        <v>5</v>
      </c>
      <c r="H20" s="119">
        <f t="shared" ref="H20:Q20" si="8">H21+H22+H23</f>
        <v>120</v>
      </c>
      <c r="I20" s="119">
        <f t="shared" si="8"/>
        <v>24</v>
      </c>
      <c r="J20" s="119">
        <f t="shared" si="8"/>
        <v>96</v>
      </c>
      <c r="K20" s="119">
        <f t="shared" si="8"/>
        <v>0</v>
      </c>
      <c r="L20" s="119">
        <f t="shared" si="8"/>
        <v>120</v>
      </c>
      <c r="M20" s="119">
        <f t="shared" si="8"/>
        <v>0</v>
      </c>
      <c r="N20" s="119">
        <f t="shared" si="8"/>
        <v>0</v>
      </c>
      <c r="O20" s="119">
        <f t="shared" si="8"/>
        <v>0</v>
      </c>
      <c r="P20" s="119">
        <f t="shared" si="8"/>
        <v>0</v>
      </c>
      <c r="Q20" s="119">
        <f t="shared" si="8"/>
        <v>0</v>
      </c>
    </row>
    <row r="21" spans="1:47" ht="30.75" customHeight="1" x14ac:dyDescent="0.35">
      <c r="A21" s="167"/>
      <c r="B21" s="289" t="s">
        <v>41</v>
      </c>
      <c r="C21" s="290" t="s">
        <v>209</v>
      </c>
      <c r="D21" s="144"/>
      <c r="E21" s="59"/>
      <c r="F21" s="48"/>
      <c r="G21" s="48">
        <f>H21/24</f>
        <v>2</v>
      </c>
      <c r="H21" s="48">
        <f>L21+M21+N21+O21+P21+Q21</f>
        <v>48</v>
      </c>
      <c r="I21" s="48">
        <f>H21-J21</f>
        <v>0</v>
      </c>
      <c r="J21" s="48">
        <v>48</v>
      </c>
      <c r="K21" s="48"/>
      <c r="L21" s="48">
        <v>48</v>
      </c>
      <c r="M21" s="48"/>
      <c r="N21" s="48"/>
      <c r="O21" s="48"/>
      <c r="P21" s="48"/>
      <c r="Q21" s="49"/>
    </row>
    <row r="22" spans="1:47" ht="30.75" customHeight="1" x14ac:dyDescent="0.35">
      <c r="A22" s="168"/>
      <c r="B22" s="291" t="s">
        <v>42</v>
      </c>
      <c r="C22" s="292"/>
      <c r="D22" s="43"/>
      <c r="E22" s="42"/>
      <c r="F22" s="41"/>
      <c r="G22" s="41">
        <f>H22/24</f>
        <v>1</v>
      </c>
      <c r="H22" s="41">
        <f>L22+M22+N22+O22+P22+Q22</f>
        <v>24</v>
      </c>
      <c r="I22" s="41">
        <f>H22-J22</f>
        <v>0</v>
      </c>
      <c r="J22" s="41">
        <v>24</v>
      </c>
      <c r="K22" s="41"/>
      <c r="L22" s="41">
        <v>24</v>
      </c>
      <c r="M22" s="41"/>
      <c r="N22" s="41"/>
      <c r="O22" s="41"/>
      <c r="P22" s="41"/>
      <c r="Q22" s="50"/>
    </row>
    <row r="23" spans="1:47" ht="30.75" customHeight="1" thickBot="1" x14ac:dyDescent="0.4">
      <c r="A23" s="169"/>
      <c r="B23" s="285" t="s">
        <v>101</v>
      </c>
      <c r="C23" s="286"/>
      <c r="D23" s="148"/>
      <c r="E23" s="149"/>
      <c r="F23" s="44">
        <v>1</v>
      </c>
      <c r="G23" s="44">
        <f>H23/24</f>
        <v>2</v>
      </c>
      <c r="H23" s="44">
        <f>L23+M23+N23+O23+P23+Q23</f>
        <v>48</v>
      </c>
      <c r="I23" s="44">
        <f>H23-J23</f>
        <v>24</v>
      </c>
      <c r="J23" s="44">
        <v>24</v>
      </c>
      <c r="K23" s="44"/>
      <c r="L23" s="44">
        <v>48</v>
      </c>
      <c r="M23" s="44"/>
      <c r="N23" s="44"/>
      <c r="O23" s="44"/>
      <c r="P23" s="44"/>
      <c r="Q23" s="155"/>
    </row>
    <row r="24" spans="1:47" ht="51.75" customHeight="1" thickBot="1" x14ac:dyDescent="0.4">
      <c r="A24" s="157" t="s">
        <v>170</v>
      </c>
      <c r="B24" s="275" t="s">
        <v>169</v>
      </c>
      <c r="C24" s="276"/>
      <c r="D24" s="73"/>
      <c r="E24" s="47"/>
      <c r="F24" s="86"/>
      <c r="G24" s="47">
        <f>G25+G26+G27+G28+G29</f>
        <v>11</v>
      </c>
      <c r="H24" s="47">
        <f t="shared" ref="H24:Q24" si="9">H25+H26+H27+H28+H29</f>
        <v>264</v>
      </c>
      <c r="I24" s="47">
        <f t="shared" si="9"/>
        <v>48</v>
      </c>
      <c r="J24" s="47">
        <f t="shared" si="9"/>
        <v>192</v>
      </c>
      <c r="K24" s="47">
        <f t="shared" si="9"/>
        <v>0</v>
      </c>
      <c r="L24" s="47">
        <f t="shared" si="9"/>
        <v>144</v>
      </c>
      <c r="M24" s="47">
        <f t="shared" si="9"/>
        <v>120</v>
      </c>
      <c r="N24" s="47">
        <f t="shared" si="9"/>
        <v>0</v>
      </c>
      <c r="O24" s="47">
        <f t="shared" si="9"/>
        <v>0</v>
      </c>
      <c r="P24" s="47">
        <f t="shared" si="9"/>
        <v>0</v>
      </c>
      <c r="Q24" s="47">
        <f t="shared" si="9"/>
        <v>0</v>
      </c>
    </row>
    <row r="25" spans="1:47" ht="220.5" customHeight="1" x14ac:dyDescent="0.35">
      <c r="A25" s="172"/>
      <c r="B25" s="293" t="s">
        <v>36</v>
      </c>
      <c r="C25" s="294" t="s">
        <v>210</v>
      </c>
      <c r="D25" s="147"/>
      <c r="E25" s="103"/>
      <c r="F25" s="53">
        <v>1</v>
      </c>
      <c r="G25" s="53">
        <f>H25/24</f>
        <v>2</v>
      </c>
      <c r="H25" s="53">
        <f>L25+M25+N25+O25+P25+Q25</f>
        <v>48</v>
      </c>
      <c r="I25" s="53">
        <v>0</v>
      </c>
      <c r="J25" s="53">
        <f>H25-I25</f>
        <v>48</v>
      </c>
      <c r="K25" s="53"/>
      <c r="L25" s="53">
        <v>24</v>
      </c>
      <c r="M25" s="53">
        <v>24</v>
      </c>
      <c r="N25" s="53"/>
      <c r="O25" s="53"/>
      <c r="P25" s="53"/>
      <c r="Q25" s="53"/>
    </row>
    <row r="26" spans="1:47" ht="33" customHeight="1" x14ac:dyDescent="0.35">
      <c r="A26" s="164"/>
      <c r="B26" s="291" t="s">
        <v>38</v>
      </c>
      <c r="C26" s="292"/>
      <c r="D26" s="43"/>
      <c r="E26" s="42"/>
      <c r="F26" s="41">
        <v>1</v>
      </c>
      <c r="G26" s="41">
        <f>H26/24</f>
        <v>2</v>
      </c>
      <c r="H26" s="41">
        <f>L26+M26+N26+O26+P26+Q26</f>
        <v>48</v>
      </c>
      <c r="I26" s="41">
        <v>0</v>
      </c>
      <c r="J26" s="41">
        <f>H26-I26</f>
        <v>48</v>
      </c>
      <c r="K26" s="41"/>
      <c r="L26" s="41">
        <v>24</v>
      </c>
      <c r="M26" s="41">
        <v>24</v>
      </c>
      <c r="N26" s="41"/>
      <c r="O26" s="41"/>
      <c r="P26" s="41"/>
      <c r="Q26" s="41"/>
    </row>
    <row r="27" spans="1:47" ht="27.75" customHeight="1" x14ac:dyDescent="0.35">
      <c r="A27" s="164"/>
      <c r="B27" s="295" t="s">
        <v>48</v>
      </c>
      <c r="C27" s="296"/>
      <c r="D27" s="43"/>
      <c r="E27" s="42"/>
      <c r="F27" s="41"/>
      <c r="G27" s="41">
        <f>H27/24</f>
        <v>2</v>
      </c>
      <c r="H27" s="41">
        <f>L27+M27+N27+O27+P27+Q27</f>
        <v>48</v>
      </c>
      <c r="I27" s="41"/>
      <c r="J27" s="41">
        <v>24</v>
      </c>
      <c r="K27" s="41"/>
      <c r="L27" s="41">
        <v>24</v>
      </c>
      <c r="M27" s="41">
        <v>24</v>
      </c>
      <c r="N27" s="41"/>
      <c r="O27" s="174"/>
      <c r="P27" s="41"/>
      <c r="Q27" s="41"/>
    </row>
    <row r="28" spans="1:47" ht="27.75" customHeight="1" x14ac:dyDescent="0.35">
      <c r="A28" s="175"/>
      <c r="B28" s="297" t="s">
        <v>115</v>
      </c>
      <c r="C28" s="292"/>
      <c r="D28" s="43"/>
      <c r="E28" s="42"/>
      <c r="F28" s="41">
        <v>1</v>
      </c>
      <c r="G28" s="41">
        <f>H28/24</f>
        <v>2</v>
      </c>
      <c r="H28" s="41">
        <f>L28+M28+N28+O28+P28+Q28</f>
        <v>48</v>
      </c>
      <c r="I28" s="41">
        <v>0</v>
      </c>
      <c r="J28" s="41">
        <f>H28-I28</f>
        <v>48</v>
      </c>
      <c r="K28" s="41"/>
      <c r="L28" s="41">
        <v>24</v>
      </c>
      <c r="M28" s="41">
        <v>24</v>
      </c>
      <c r="N28" s="41"/>
      <c r="O28" s="41"/>
      <c r="P28" s="41"/>
      <c r="Q28" s="50"/>
    </row>
    <row r="29" spans="1:47" ht="30.75" customHeight="1" thickBot="1" x14ac:dyDescent="0.4">
      <c r="A29" s="175"/>
      <c r="B29" s="298" t="s">
        <v>100</v>
      </c>
      <c r="C29" s="284"/>
      <c r="D29" s="148"/>
      <c r="E29" s="149"/>
      <c r="F29" s="44">
        <v>1</v>
      </c>
      <c r="G29" s="44">
        <f>H29/24</f>
        <v>3</v>
      </c>
      <c r="H29" s="44">
        <f>L29+M29+N29+O29+P29+Q29</f>
        <v>72</v>
      </c>
      <c r="I29" s="44">
        <f>H29-J29</f>
        <v>48</v>
      </c>
      <c r="J29" s="44">
        <v>24</v>
      </c>
      <c r="K29" s="44"/>
      <c r="L29" s="44">
        <v>48</v>
      </c>
      <c r="M29" s="44">
        <v>24</v>
      </c>
      <c r="N29" s="44"/>
      <c r="O29" s="44"/>
      <c r="P29" s="44"/>
      <c r="Q29" s="44"/>
    </row>
    <row r="30" spans="1:47" ht="30.75" customHeight="1" thickBot="1" x14ac:dyDescent="0.4">
      <c r="A30" s="173" t="s">
        <v>171</v>
      </c>
      <c r="B30" s="229" t="s">
        <v>102</v>
      </c>
      <c r="C30" s="257"/>
      <c r="D30" s="73"/>
      <c r="E30" s="47"/>
      <c r="F30" s="86"/>
      <c r="G30" s="47">
        <f>G31+G32+G33+G34</f>
        <v>11</v>
      </c>
      <c r="H30" s="47">
        <f t="shared" ref="H30:Q30" si="10">H31+H32+H33+H34</f>
        <v>264</v>
      </c>
      <c r="I30" s="47">
        <f t="shared" si="10"/>
        <v>48</v>
      </c>
      <c r="J30" s="47">
        <f t="shared" si="10"/>
        <v>48</v>
      </c>
      <c r="K30" s="47">
        <f t="shared" si="10"/>
        <v>144</v>
      </c>
      <c r="L30" s="47">
        <f t="shared" si="10"/>
        <v>144</v>
      </c>
      <c r="M30" s="47">
        <f t="shared" si="10"/>
        <v>120</v>
      </c>
      <c r="N30" s="47">
        <f t="shared" si="10"/>
        <v>0</v>
      </c>
      <c r="O30" s="47">
        <f t="shared" si="10"/>
        <v>0</v>
      </c>
      <c r="P30" s="47">
        <f t="shared" si="10"/>
        <v>0</v>
      </c>
      <c r="Q30" s="47">
        <f t="shared" si="10"/>
        <v>0</v>
      </c>
    </row>
    <row r="31" spans="1:47" ht="30.75" customHeight="1" x14ac:dyDescent="0.35">
      <c r="A31" s="172"/>
      <c r="B31" s="230" t="s">
        <v>105</v>
      </c>
      <c r="C31" s="176" t="s">
        <v>211</v>
      </c>
      <c r="D31" s="147"/>
      <c r="E31" s="103"/>
      <c r="F31" s="53"/>
      <c r="G31" s="53">
        <f>H31/24</f>
        <v>2</v>
      </c>
      <c r="H31" s="53">
        <f>L31+M31+N31+O31+P31+Q31</f>
        <v>48</v>
      </c>
      <c r="I31" s="53">
        <f>H31-J31</f>
        <v>24</v>
      </c>
      <c r="J31" s="53">
        <v>24</v>
      </c>
      <c r="K31" s="53"/>
      <c r="L31" s="53">
        <v>24</v>
      </c>
      <c r="M31" s="53">
        <v>24</v>
      </c>
      <c r="N31" s="53"/>
      <c r="O31" s="53"/>
      <c r="P31" s="53"/>
      <c r="Q31" s="53"/>
    </row>
    <row r="32" spans="1:47" ht="30.75" customHeight="1" x14ac:dyDescent="0.35">
      <c r="A32" s="164"/>
      <c r="B32" s="231" t="s">
        <v>106</v>
      </c>
      <c r="C32" s="89"/>
      <c r="D32" s="43"/>
      <c r="E32" s="42"/>
      <c r="F32" s="41"/>
      <c r="G32" s="41">
        <f>H32/24</f>
        <v>3</v>
      </c>
      <c r="H32" s="41">
        <f>L32+M32+N32+O32+P32+Q32</f>
        <v>72</v>
      </c>
      <c r="I32" s="41"/>
      <c r="J32" s="41"/>
      <c r="K32" s="42">
        <f>H32</f>
        <v>72</v>
      </c>
      <c r="L32" s="195">
        <v>36</v>
      </c>
      <c r="M32" s="195">
        <v>36</v>
      </c>
      <c r="N32" s="41"/>
      <c r="O32" s="41"/>
      <c r="P32" s="41"/>
      <c r="Q32" s="41"/>
    </row>
    <row r="33" spans="1:17" ht="30.75" customHeight="1" x14ac:dyDescent="0.35">
      <c r="A33" s="164"/>
      <c r="B33" s="227" t="s">
        <v>103</v>
      </c>
      <c r="C33" s="93"/>
      <c r="D33" s="43"/>
      <c r="E33" s="42"/>
      <c r="F33" s="41">
        <v>1</v>
      </c>
      <c r="G33" s="41">
        <f>H33/24</f>
        <v>3</v>
      </c>
      <c r="H33" s="41">
        <f>L33+M33+N33+O33+P33+Q33</f>
        <v>72</v>
      </c>
      <c r="I33" s="41">
        <v>24</v>
      </c>
      <c r="J33" s="41">
        <v>24</v>
      </c>
      <c r="K33" s="41"/>
      <c r="L33" s="41">
        <v>48</v>
      </c>
      <c r="M33" s="41">
        <v>24</v>
      </c>
      <c r="N33" s="41"/>
      <c r="O33" s="41"/>
      <c r="P33" s="41"/>
      <c r="Q33" s="41"/>
    </row>
    <row r="34" spans="1:17" ht="30.75" customHeight="1" thickBot="1" x14ac:dyDescent="0.4">
      <c r="A34" s="175"/>
      <c r="B34" s="224" t="s">
        <v>120</v>
      </c>
      <c r="C34" s="94"/>
      <c r="D34" s="148"/>
      <c r="E34" s="149"/>
      <c r="F34" s="44"/>
      <c r="G34" s="44">
        <f>H34/24</f>
        <v>3</v>
      </c>
      <c r="H34" s="44">
        <f>L34+M34+N34+O34+P34+Q34</f>
        <v>72</v>
      </c>
      <c r="I34" s="44"/>
      <c r="J34" s="44"/>
      <c r="K34" s="149">
        <f>H34</f>
        <v>72</v>
      </c>
      <c r="L34" s="196">
        <v>36</v>
      </c>
      <c r="M34" s="196">
        <v>36</v>
      </c>
      <c r="N34" s="44"/>
      <c r="O34" s="44"/>
      <c r="P34" s="44"/>
      <c r="Q34" s="44"/>
    </row>
    <row r="35" spans="1:17" ht="30.75" customHeight="1" thickBot="1" x14ac:dyDescent="0.4">
      <c r="A35" s="173" t="s">
        <v>173</v>
      </c>
      <c r="B35" s="229" t="s">
        <v>172</v>
      </c>
      <c r="C35" s="257"/>
      <c r="D35" s="73"/>
      <c r="E35" s="47"/>
      <c r="F35" s="86"/>
      <c r="G35" s="47">
        <f>G36+G37</f>
        <v>8</v>
      </c>
      <c r="H35" s="47">
        <f t="shared" ref="H35:Q35" si="11">H36+H37</f>
        <v>192</v>
      </c>
      <c r="I35" s="47">
        <f t="shared" si="11"/>
        <v>80</v>
      </c>
      <c r="J35" s="47">
        <f t="shared" si="11"/>
        <v>40</v>
      </c>
      <c r="K35" s="47">
        <f t="shared" si="11"/>
        <v>72</v>
      </c>
      <c r="L35" s="47">
        <f t="shared" si="11"/>
        <v>0</v>
      </c>
      <c r="M35" s="47">
        <f t="shared" si="11"/>
        <v>192</v>
      </c>
      <c r="N35" s="47">
        <f t="shared" si="11"/>
        <v>0</v>
      </c>
      <c r="O35" s="47">
        <f t="shared" si="11"/>
        <v>0</v>
      </c>
      <c r="P35" s="47">
        <f t="shared" si="11"/>
        <v>0</v>
      </c>
      <c r="Q35" s="47">
        <f t="shared" si="11"/>
        <v>0</v>
      </c>
    </row>
    <row r="36" spans="1:17" ht="30.75" customHeight="1" x14ac:dyDescent="0.35">
      <c r="A36" s="172"/>
      <c r="B36" s="221" t="s">
        <v>125</v>
      </c>
      <c r="C36" s="176" t="s">
        <v>212</v>
      </c>
      <c r="D36" s="147"/>
      <c r="F36" s="103" t="s">
        <v>163</v>
      </c>
      <c r="G36" s="53">
        <f>H36/24</f>
        <v>5</v>
      </c>
      <c r="H36" s="53">
        <f>L36+M36+N36+O36+P36+Q36</f>
        <v>120</v>
      </c>
      <c r="I36" s="53">
        <f>H36-J36</f>
        <v>80</v>
      </c>
      <c r="J36" s="53">
        <v>40</v>
      </c>
      <c r="K36" s="53"/>
      <c r="L36" s="53"/>
      <c r="M36" s="53">
        <v>120</v>
      </c>
      <c r="N36" s="53"/>
      <c r="O36" s="53"/>
      <c r="P36" s="53"/>
      <c r="Q36" s="165"/>
    </row>
    <row r="37" spans="1:17" ht="30.75" customHeight="1" thickBot="1" x14ac:dyDescent="0.4">
      <c r="A37" s="175"/>
      <c r="B37" s="223" t="s">
        <v>126</v>
      </c>
      <c r="C37" s="177"/>
      <c r="D37" s="148"/>
      <c r="E37" s="149"/>
      <c r="F37" s="44"/>
      <c r="G37" s="44">
        <f>H37/24</f>
        <v>3</v>
      </c>
      <c r="H37" s="44">
        <f>L37+M37+N37+O37+P37+Q37</f>
        <v>72</v>
      </c>
      <c r="I37" s="44"/>
      <c r="J37" s="44"/>
      <c r="K37" s="149">
        <f>H37</f>
        <v>72</v>
      </c>
      <c r="L37" s="44"/>
      <c r="M37" s="196">
        <v>72</v>
      </c>
      <c r="N37" s="44"/>
      <c r="O37" s="44"/>
      <c r="P37" s="44"/>
      <c r="Q37" s="155"/>
    </row>
    <row r="38" spans="1:17" ht="30.75" customHeight="1" thickBot="1" x14ac:dyDescent="0.4">
      <c r="A38" s="173" t="s">
        <v>175</v>
      </c>
      <c r="B38" s="229" t="s">
        <v>174</v>
      </c>
      <c r="C38" s="257"/>
      <c r="D38" s="73"/>
      <c r="E38" s="47"/>
      <c r="F38" s="86"/>
      <c r="G38" s="47">
        <f>G39+G40+G41+G42</f>
        <v>12</v>
      </c>
      <c r="H38" s="47">
        <f t="shared" ref="H38:Q38" si="12">H39+H40+H41+H42</f>
        <v>288</v>
      </c>
      <c r="I38" s="47">
        <f t="shared" si="12"/>
        <v>98</v>
      </c>
      <c r="J38" s="47">
        <f t="shared" si="12"/>
        <v>118</v>
      </c>
      <c r="K38" s="47">
        <f t="shared" si="12"/>
        <v>72</v>
      </c>
      <c r="L38" s="47">
        <f t="shared" si="12"/>
        <v>0</v>
      </c>
      <c r="M38" s="47">
        <f t="shared" si="12"/>
        <v>288</v>
      </c>
      <c r="N38" s="47">
        <f t="shared" si="12"/>
        <v>0</v>
      </c>
      <c r="O38" s="47">
        <f t="shared" si="12"/>
        <v>0</v>
      </c>
      <c r="P38" s="47">
        <f t="shared" si="12"/>
        <v>0</v>
      </c>
      <c r="Q38" s="47">
        <f t="shared" si="12"/>
        <v>0</v>
      </c>
    </row>
    <row r="39" spans="1:17" ht="30.75" customHeight="1" x14ac:dyDescent="0.35">
      <c r="A39" s="172"/>
      <c r="B39" s="232" t="s">
        <v>109</v>
      </c>
      <c r="C39" s="178" t="s">
        <v>213</v>
      </c>
      <c r="D39" s="147"/>
      <c r="E39" s="103"/>
      <c r="F39" s="53"/>
      <c r="G39" s="53">
        <f>H39/24</f>
        <v>1</v>
      </c>
      <c r="H39" s="53">
        <f>L39+M39+N39+O39+P39+Q39</f>
        <v>24</v>
      </c>
      <c r="I39" s="53">
        <f>H39-J39</f>
        <v>0</v>
      </c>
      <c r="J39" s="53">
        <v>24</v>
      </c>
      <c r="K39" s="53"/>
      <c r="L39" s="179"/>
      <c r="M39" s="53">
        <v>24</v>
      </c>
      <c r="N39" s="53"/>
      <c r="O39" s="53"/>
      <c r="P39" s="53"/>
      <c r="Q39" s="165"/>
    </row>
    <row r="40" spans="1:17" ht="30.75" customHeight="1" x14ac:dyDescent="0.35">
      <c r="A40" s="164"/>
      <c r="B40" s="228" t="s">
        <v>110</v>
      </c>
      <c r="C40" s="93"/>
      <c r="D40" s="43"/>
      <c r="E40" s="42"/>
      <c r="F40" s="42" t="s">
        <v>162</v>
      </c>
      <c r="G40" s="41">
        <f>H40/24</f>
        <v>5</v>
      </c>
      <c r="H40" s="41">
        <f>L40+M40+N40+O40+P40+Q40</f>
        <v>120</v>
      </c>
      <c r="I40" s="41">
        <f>H40-K40-J40</f>
        <v>50</v>
      </c>
      <c r="J40" s="41">
        <v>70</v>
      </c>
      <c r="K40" s="41"/>
      <c r="L40" s="80"/>
      <c r="M40" s="41">
        <v>120</v>
      </c>
      <c r="N40" s="41"/>
      <c r="O40" s="41"/>
      <c r="P40" s="41"/>
      <c r="Q40" s="50"/>
    </row>
    <row r="41" spans="1:17" ht="30.75" customHeight="1" x14ac:dyDescent="0.35">
      <c r="A41" s="164"/>
      <c r="B41" s="228" t="s">
        <v>111</v>
      </c>
      <c r="C41" s="93"/>
      <c r="D41" s="43"/>
      <c r="E41" s="42"/>
      <c r="F41" s="41"/>
      <c r="G41" s="41">
        <f>H41/24</f>
        <v>3</v>
      </c>
      <c r="H41" s="41">
        <f>L41+M41+N41+O41+P41+Q41</f>
        <v>72</v>
      </c>
      <c r="I41" s="41">
        <f>H41-J41</f>
        <v>48</v>
      </c>
      <c r="J41" s="41">
        <v>24</v>
      </c>
      <c r="K41" s="41"/>
      <c r="L41" s="80"/>
      <c r="M41" s="41">
        <v>72</v>
      </c>
      <c r="N41" s="41"/>
      <c r="O41" s="41"/>
      <c r="P41" s="41"/>
      <c r="Q41" s="50"/>
    </row>
    <row r="42" spans="1:17" ht="30.75" customHeight="1" thickBot="1" x14ac:dyDescent="0.4">
      <c r="A42" s="175"/>
      <c r="B42" s="233" t="s">
        <v>122</v>
      </c>
      <c r="C42" s="94"/>
      <c r="D42" s="148"/>
      <c r="E42" s="149"/>
      <c r="F42" s="44"/>
      <c r="G42" s="44">
        <f>H42/24</f>
        <v>3</v>
      </c>
      <c r="H42" s="44">
        <f>L42+M42+N42+O42+P42+Q42</f>
        <v>72</v>
      </c>
      <c r="I42" s="44"/>
      <c r="J42" s="44"/>
      <c r="K42" s="149">
        <f>H42</f>
        <v>72</v>
      </c>
      <c r="L42" s="44"/>
      <c r="M42" s="196">
        <v>72</v>
      </c>
      <c r="N42" s="44"/>
      <c r="O42" s="44"/>
      <c r="P42" s="44"/>
      <c r="Q42" s="155"/>
    </row>
    <row r="43" spans="1:17" ht="30.75" customHeight="1" thickBot="1" x14ac:dyDescent="0.4">
      <c r="A43" s="173" t="s">
        <v>177</v>
      </c>
      <c r="B43" s="234" t="s">
        <v>176</v>
      </c>
      <c r="C43" s="153"/>
      <c r="D43" s="73"/>
      <c r="E43" s="47"/>
      <c r="F43" s="86"/>
      <c r="G43" s="47">
        <f>G44+G45+G46+G47+G48+G49</f>
        <v>16</v>
      </c>
      <c r="H43" s="47">
        <f t="shared" ref="H43:Q43" si="13">H44+H45+H46+H47+H48+H49</f>
        <v>384</v>
      </c>
      <c r="I43" s="47">
        <f t="shared" si="13"/>
        <v>192</v>
      </c>
      <c r="J43" s="47">
        <f t="shared" si="13"/>
        <v>120</v>
      </c>
      <c r="K43" s="47">
        <f t="shared" si="13"/>
        <v>72</v>
      </c>
      <c r="L43" s="47">
        <f t="shared" si="13"/>
        <v>0</v>
      </c>
      <c r="M43" s="47">
        <f t="shared" si="13"/>
        <v>0</v>
      </c>
      <c r="N43" s="47">
        <f t="shared" si="13"/>
        <v>228</v>
      </c>
      <c r="O43" s="47">
        <f t="shared" si="13"/>
        <v>156</v>
      </c>
      <c r="P43" s="47">
        <f t="shared" si="13"/>
        <v>0</v>
      </c>
      <c r="Q43" s="47">
        <f t="shared" si="13"/>
        <v>0</v>
      </c>
    </row>
    <row r="44" spans="1:17" ht="30.75" customHeight="1" x14ac:dyDescent="0.35">
      <c r="A44" s="172"/>
      <c r="B44" s="235" t="s">
        <v>107</v>
      </c>
      <c r="C44" s="178" t="s">
        <v>214</v>
      </c>
      <c r="D44" s="147"/>
      <c r="E44" s="103"/>
      <c r="F44" s="53"/>
      <c r="G44" s="53">
        <f>H44/24</f>
        <v>2</v>
      </c>
      <c r="H44" s="53">
        <f>L44+M44+N44+O44+P44+Q44</f>
        <v>48</v>
      </c>
      <c r="I44" s="53">
        <f>H44-J44</f>
        <v>24</v>
      </c>
      <c r="J44" s="53">
        <v>24</v>
      </c>
      <c r="K44" s="53"/>
      <c r="L44" s="53"/>
      <c r="M44" s="53"/>
      <c r="N44" s="53">
        <v>24</v>
      </c>
      <c r="O44" s="53">
        <v>24</v>
      </c>
      <c r="P44" s="53"/>
      <c r="Q44" s="53"/>
    </row>
    <row r="45" spans="1:17" ht="30.75" customHeight="1" x14ac:dyDescent="0.35">
      <c r="A45" s="164"/>
      <c r="B45" s="227" t="s">
        <v>108</v>
      </c>
      <c r="C45" s="93"/>
      <c r="D45" s="43"/>
      <c r="E45" s="42"/>
      <c r="F45" s="41"/>
      <c r="G45" s="41">
        <f>H45/24</f>
        <v>2</v>
      </c>
      <c r="H45" s="41">
        <f>L45+M45+N45+O45+P45+Q45</f>
        <v>48</v>
      </c>
      <c r="I45" s="41">
        <f>H45-J45</f>
        <v>24</v>
      </c>
      <c r="J45" s="41">
        <v>24</v>
      </c>
      <c r="K45" s="41"/>
      <c r="L45" s="41"/>
      <c r="M45" s="41"/>
      <c r="N45" s="41">
        <v>24</v>
      </c>
      <c r="O45" s="41">
        <v>24</v>
      </c>
      <c r="P45" s="41"/>
      <c r="Q45" s="41"/>
    </row>
    <row r="46" spans="1:17" ht="30.75" customHeight="1" x14ac:dyDescent="0.35">
      <c r="A46" s="164"/>
      <c r="B46" s="227" t="s">
        <v>180</v>
      </c>
      <c r="C46" s="93"/>
      <c r="D46" s="43"/>
      <c r="E46" s="42"/>
      <c r="F46" s="41"/>
      <c r="G46" s="41">
        <f t="shared" ref="G46:G49" si="14">H46/24</f>
        <v>4</v>
      </c>
      <c r="H46" s="41">
        <f t="shared" ref="H46:H49" si="15">L46+M46+N46+O46+P46+Q46</f>
        <v>96</v>
      </c>
      <c r="I46" s="41">
        <f t="shared" ref="I46:I49" si="16">H46-J46</f>
        <v>72</v>
      </c>
      <c r="J46" s="41">
        <v>24</v>
      </c>
      <c r="K46" s="41"/>
      <c r="L46" s="41"/>
      <c r="M46" s="41"/>
      <c r="N46" s="41">
        <v>72</v>
      </c>
      <c r="O46" s="41">
        <v>24</v>
      </c>
      <c r="P46" s="41"/>
      <c r="Q46" s="41"/>
    </row>
    <row r="47" spans="1:17" ht="27.75" customHeight="1" x14ac:dyDescent="0.35">
      <c r="A47" s="170"/>
      <c r="B47" s="227" t="s">
        <v>187</v>
      </c>
      <c r="C47" s="93"/>
      <c r="D47" s="43"/>
      <c r="E47" s="42"/>
      <c r="F47" s="41"/>
      <c r="G47" s="41">
        <f t="shared" si="14"/>
        <v>3</v>
      </c>
      <c r="H47" s="41">
        <f t="shared" si="15"/>
        <v>72</v>
      </c>
      <c r="I47" s="41"/>
      <c r="J47" s="41"/>
      <c r="K47" s="42">
        <f>H47</f>
        <v>72</v>
      </c>
      <c r="L47" s="41"/>
      <c r="M47" s="41"/>
      <c r="N47" s="195">
        <v>36</v>
      </c>
      <c r="O47" s="195">
        <v>36</v>
      </c>
      <c r="P47" s="41"/>
      <c r="Q47" s="200"/>
    </row>
    <row r="48" spans="1:17" ht="30.75" customHeight="1" x14ac:dyDescent="0.35">
      <c r="A48" s="170"/>
      <c r="B48" s="236" t="s">
        <v>127</v>
      </c>
      <c r="C48" s="105"/>
      <c r="D48" s="43"/>
      <c r="E48" s="42"/>
      <c r="F48" s="41">
        <v>1</v>
      </c>
      <c r="G48" s="41">
        <f t="shared" si="14"/>
        <v>2</v>
      </c>
      <c r="H48" s="41">
        <f t="shared" si="15"/>
        <v>48</v>
      </c>
      <c r="I48" s="41">
        <f t="shared" si="16"/>
        <v>24</v>
      </c>
      <c r="J48" s="41">
        <v>24</v>
      </c>
      <c r="K48" s="41"/>
      <c r="L48" s="41"/>
      <c r="M48" s="41"/>
      <c r="N48" s="41">
        <v>24</v>
      </c>
      <c r="O48" s="41">
        <v>24</v>
      </c>
      <c r="P48" s="41"/>
      <c r="Q48" s="50"/>
    </row>
    <row r="49" spans="1:49" ht="30.75" customHeight="1" thickBot="1" x14ac:dyDescent="0.4">
      <c r="A49" s="175"/>
      <c r="B49" s="224" t="s">
        <v>181</v>
      </c>
      <c r="C49" s="94"/>
      <c r="D49" s="148"/>
      <c r="E49" s="149"/>
      <c r="F49" s="44"/>
      <c r="G49" s="41">
        <f t="shared" si="14"/>
        <v>3</v>
      </c>
      <c r="H49" s="41">
        <f t="shared" si="15"/>
        <v>72</v>
      </c>
      <c r="I49" s="41">
        <f t="shared" si="16"/>
        <v>48</v>
      </c>
      <c r="J49" s="41">
        <v>24</v>
      </c>
      <c r="K49" s="44"/>
      <c r="L49" s="44"/>
      <c r="M49" s="44"/>
      <c r="N49" s="44">
        <v>48</v>
      </c>
      <c r="O49" s="44">
        <v>24</v>
      </c>
      <c r="P49" s="44"/>
      <c r="Q49" s="44"/>
    </row>
    <row r="50" spans="1:49" ht="48" customHeight="1" thickBot="1" x14ac:dyDescent="0.4">
      <c r="A50" s="143" t="s">
        <v>216</v>
      </c>
      <c r="B50" s="237" t="s">
        <v>183</v>
      </c>
      <c r="C50" s="90"/>
      <c r="D50" s="57"/>
      <c r="E50" s="54">
        <v>2</v>
      </c>
      <c r="F50" s="58"/>
      <c r="G50" s="54">
        <f>G51+G52+G53+G54+G55</f>
        <v>33</v>
      </c>
      <c r="H50" s="54">
        <f t="shared" ref="H50:Q50" si="17">H51+H52+H53+H54+H55</f>
        <v>792</v>
      </c>
      <c r="I50" s="54">
        <f t="shared" si="17"/>
        <v>96</v>
      </c>
      <c r="J50" s="54">
        <f t="shared" si="17"/>
        <v>48</v>
      </c>
      <c r="K50" s="54">
        <f t="shared" si="17"/>
        <v>648</v>
      </c>
      <c r="L50" s="54">
        <f t="shared" si="17"/>
        <v>0</v>
      </c>
      <c r="M50" s="54">
        <f t="shared" si="17"/>
        <v>0</v>
      </c>
      <c r="N50" s="54">
        <f t="shared" si="17"/>
        <v>132</v>
      </c>
      <c r="O50" s="54">
        <f t="shared" si="17"/>
        <v>660</v>
      </c>
      <c r="P50" s="54">
        <f t="shared" si="17"/>
        <v>0</v>
      </c>
      <c r="Q50" s="54">
        <f t="shared" si="17"/>
        <v>0</v>
      </c>
    </row>
    <row r="51" spans="1:49" ht="51" customHeight="1" x14ac:dyDescent="0.35">
      <c r="A51" s="393"/>
      <c r="B51" s="269" t="s">
        <v>104</v>
      </c>
      <c r="C51" s="269" t="s">
        <v>215</v>
      </c>
      <c r="D51" s="59"/>
      <c r="E51" s="59"/>
      <c r="F51" s="48"/>
      <c r="G51" s="48">
        <f t="shared" ref="G51:G57" si="18">H51/24</f>
        <v>3</v>
      </c>
      <c r="H51" s="48">
        <f t="shared" ref="H51:H55" si="19">L51+M51+N51+O51+P51+Q51</f>
        <v>72</v>
      </c>
      <c r="I51" s="48">
        <f t="shared" ref="I51" si="20">H51-J51</f>
        <v>48</v>
      </c>
      <c r="J51" s="48">
        <v>24</v>
      </c>
      <c r="K51" s="48"/>
      <c r="L51" s="48"/>
      <c r="M51" s="48"/>
      <c r="N51" s="270">
        <v>48</v>
      </c>
      <c r="O51" s="48">
        <v>24</v>
      </c>
      <c r="P51" s="48"/>
      <c r="Q51" s="49"/>
    </row>
    <row r="52" spans="1:49" ht="25.5" customHeight="1" x14ac:dyDescent="0.35">
      <c r="A52" s="428"/>
      <c r="B52" s="79" t="s">
        <v>184</v>
      </c>
      <c r="C52" s="79"/>
      <c r="D52" s="185"/>
      <c r="E52" s="185"/>
      <c r="F52" s="41">
        <v>1</v>
      </c>
      <c r="G52" s="41">
        <f>H52/24</f>
        <v>3</v>
      </c>
      <c r="H52" s="41">
        <f>L52+M52+N52+O52+P52+Q52</f>
        <v>72</v>
      </c>
      <c r="I52" s="41">
        <f>H52-J52</f>
        <v>48</v>
      </c>
      <c r="J52" s="41">
        <v>24</v>
      </c>
      <c r="K52" s="41"/>
      <c r="L52" s="41"/>
      <c r="M52" s="41"/>
      <c r="N52" s="41">
        <v>48</v>
      </c>
      <c r="O52" s="41">
        <v>24</v>
      </c>
      <c r="P52" s="41"/>
      <c r="Q52" s="50"/>
    </row>
    <row r="53" spans="1:49" ht="48" customHeight="1" x14ac:dyDescent="0.35">
      <c r="A53" s="429"/>
      <c r="B53" s="79" t="s">
        <v>185</v>
      </c>
      <c r="C53" s="79"/>
      <c r="D53" s="185"/>
      <c r="E53" s="185"/>
      <c r="F53" s="41"/>
      <c r="G53" s="41">
        <f t="shared" si="18"/>
        <v>3</v>
      </c>
      <c r="H53" s="41">
        <f t="shared" si="19"/>
        <v>72</v>
      </c>
      <c r="I53" s="41"/>
      <c r="J53" s="41"/>
      <c r="K53" s="185">
        <v>72</v>
      </c>
      <c r="L53" s="41"/>
      <c r="M53" s="41"/>
      <c r="N53" s="263">
        <v>36</v>
      </c>
      <c r="O53" s="195">
        <v>36</v>
      </c>
      <c r="P53" s="41"/>
      <c r="Q53" s="50"/>
    </row>
    <row r="54" spans="1:49" s="95" customFormat="1" ht="36" customHeight="1" thickBot="1" x14ac:dyDescent="0.4">
      <c r="A54" s="137"/>
      <c r="B54" s="78" t="s">
        <v>19</v>
      </c>
      <c r="C54" s="78"/>
      <c r="D54" s="185"/>
      <c r="E54" s="185"/>
      <c r="F54" s="41"/>
      <c r="G54" s="41">
        <f t="shared" si="18"/>
        <v>9</v>
      </c>
      <c r="H54" s="41">
        <f t="shared" si="19"/>
        <v>216</v>
      </c>
      <c r="I54" s="41"/>
      <c r="J54" s="41"/>
      <c r="K54" s="185">
        <f>O54</f>
        <v>216</v>
      </c>
      <c r="L54" s="41"/>
      <c r="M54" s="41"/>
      <c r="N54" s="41"/>
      <c r="O54" s="264">
        <v>216</v>
      </c>
      <c r="P54" s="41"/>
      <c r="Q54" s="271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</row>
    <row r="55" spans="1:49" s="95" customFormat="1" ht="30.75" customHeight="1" thickBot="1" x14ac:dyDescent="0.4">
      <c r="A55" s="272"/>
      <c r="B55" s="273" t="s">
        <v>43</v>
      </c>
      <c r="C55" s="273"/>
      <c r="D55" s="60"/>
      <c r="E55" s="60"/>
      <c r="F55" s="51"/>
      <c r="G55" s="51">
        <f t="shared" si="18"/>
        <v>15</v>
      </c>
      <c r="H55" s="51">
        <f t="shared" si="19"/>
        <v>360</v>
      </c>
      <c r="I55" s="51"/>
      <c r="J55" s="51"/>
      <c r="K55" s="60">
        <f>H55</f>
        <v>360</v>
      </c>
      <c r="L55" s="51"/>
      <c r="M55" s="51"/>
      <c r="N55" s="51"/>
      <c r="O55" s="274">
        <v>360</v>
      </c>
      <c r="P55" s="51"/>
      <c r="Q55" s="52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</row>
    <row r="56" spans="1:49" s="99" customFormat="1" ht="30" customHeight="1" x14ac:dyDescent="0.35">
      <c r="A56" s="267" t="s">
        <v>139</v>
      </c>
      <c r="B56" s="268" t="s">
        <v>5</v>
      </c>
      <c r="C56" s="268"/>
      <c r="D56" s="186"/>
      <c r="E56" s="186"/>
      <c r="F56" s="53"/>
      <c r="G56" s="186">
        <f t="shared" si="18"/>
        <v>6</v>
      </c>
      <c r="H56" s="186">
        <v>144</v>
      </c>
      <c r="I56" s="186">
        <v>144</v>
      </c>
      <c r="J56" s="53"/>
      <c r="K56" s="53"/>
      <c r="L56" s="186"/>
      <c r="M56" s="186"/>
      <c r="N56" s="186"/>
      <c r="O56" s="186">
        <v>144</v>
      </c>
      <c r="P56" s="53"/>
      <c r="Q56" s="53"/>
      <c r="R56" s="97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T56" s="95"/>
      <c r="AU56" s="95"/>
      <c r="AV56" s="95"/>
      <c r="AW56" s="95"/>
    </row>
    <row r="57" spans="1:49" s="102" customFormat="1" ht="28.5" customHeight="1" thickBot="1" x14ac:dyDescent="0.4">
      <c r="A57" s="139" t="s">
        <v>10</v>
      </c>
      <c r="B57" s="265" t="s">
        <v>140</v>
      </c>
      <c r="C57" s="265"/>
      <c r="D57" s="185"/>
      <c r="E57" s="185"/>
      <c r="F57" s="41"/>
      <c r="G57" s="185">
        <f t="shared" si="18"/>
        <v>3</v>
      </c>
      <c r="H57" s="185">
        <v>72</v>
      </c>
      <c r="I57" s="185">
        <v>72</v>
      </c>
      <c r="J57" s="41"/>
      <c r="K57" s="41"/>
      <c r="L57" s="41"/>
      <c r="M57" s="41"/>
      <c r="N57" s="185"/>
      <c r="O57" s="266">
        <v>72</v>
      </c>
      <c r="P57" s="41"/>
      <c r="Q57" s="41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T57" s="95"/>
      <c r="AU57" s="95"/>
      <c r="AV57" s="95"/>
      <c r="AW57" s="95"/>
    </row>
    <row r="58" spans="1:49" s="95" customFormat="1" ht="75" customHeight="1" thickBot="1" x14ac:dyDescent="0.35">
      <c r="A58" s="171"/>
      <c r="B58" s="137" t="s">
        <v>151</v>
      </c>
      <c r="C58" s="261"/>
      <c r="D58" s="146"/>
      <c r="E58" s="119"/>
      <c r="F58" s="82"/>
      <c r="G58" s="119">
        <f t="shared" ref="G58:Q58" si="21">G8+G19+G56+G57</f>
        <v>120</v>
      </c>
      <c r="H58" s="119">
        <f t="shared" si="21"/>
        <v>2880</v>
      </c>
      <c r="I58" s="119">
        <f t="shared" si="21"/>
        <v>898</v>
      </c>
      <c r="J58" s="119">
        <f t="shared" si="21"/>
        <v>926</v>
      </c>
      <c r="K58" s="119">
        <f t="shared" si="21"/>
        <v>1008</v>
      </c>
      <c r="L58" s="119">
        <f t="shared" si="21"/>
        <v>576</v>
      </c>
      <c r="M58" s="119">
        <f t="shared" si="21"/>
        <v>792</v>
      </c>
      <c r="N58" s="119">
        <f t="shared" si="21"/>
        <v>432</v>
      </c>
      <c r="O58" s="119">
        <f t="shared" si="21"/>
        <v>1080</v>
      </c>
      <c r="P58" s="119">
        <f t="shared" si="21"/>
        <v>0</v>
      </c>
      <c r="Q58" s="262">
        <f t="shared" si="21"/>
        <v>0</v>
      </c>
      <c r="R58" s="147" t="e">
        <f>#REF!+#REF!+#REF!-#REF!-#REF!-#REF!</f>
        <v>#REF!</v>
      </c>
      <c r="S58" s="103" t="e">
        <f>#REF!+#REF!+#REF!-#REF!-#REF!-#REF!</f>
        <v>#REF!</v>
      </c>
      <c r="T58" s="103" t="e">
        <f>#REF!+#REF!+#REF!-#REF!-#REF!-#REF!</f>
        <v>#REF!</v>
      </c>
      <c r="U58" s="103" t="e">
        <f>#REF!+#REF!+#REF!-#REF!-#REF!-#REF!</f>
        <v>#REF!</v>
      </c>
      <c r="V58" s="103" t="e">
        <f>#REF!+#REF!+#REF!-#REF!-#REF!-#REF!</f>
        <v>#REF!</v>
      </c>
      <c r="W58" s="103" t="e">
        <f>#REF!+#REF!+#REF!-#REF!-#REF!-#REF!</f>
        <v>#REF!</v>
      </c>
      <c r="X58" s="103" t="e">
        <f>#REF!+#REF!+#REF!-#REF!-#REF!-#REF!</f>
        <v>#REF!</v>
      </c>
      <c r="Y58" s="103" t="e">
        <f>#REF!+#REF!+#REF!-#REF!-#REF!-#REF!</f>
        <v>#REF!</v>
      </c>
      <c r="Z58" s="103" t="e">
        <f>#REF!+#REF!+#REF!-#REF!-#REF!-#REF!</f>
        <v>#REF!</v>
      </c>
      <c r="AA58" s="103" t="e">
        <f>#REF!+#REF!+#REF!-#REF!-#REF!-#REF!</f>
        <v>#REF!</v>
      </c>
      <c r="AB58" s="103" t="e">
        <f>#REF!+#REF!+#REF!-#REF!-#REF!-#REF!</f>
        <v>#REF!</v>
      </c>
      <c r="AC58" s="103" t="e">
        <f>#REF!+#REF!+#REF!-#REF!-#REF!-#REF!</f>
        <v>#REF!</v>
      </c>
      <c r="AD58" s="103" t="e">
        <f>#REF!+#REF!+#REF!-#REF!-#REF!-#REF!</f>
        <v>#REF!</v>
      </c>
      <c r="AE58" s="103" t="e">
        <f>#REF!+#REF!+#REF!-#REF!-#REF!-#REF!</f>
        <v>#REF!</v>
      </c>
      <c r="AF58" s="103" t="e">
        <f>#REF!+#REF!+#REF!-#REF!-#REF!-#REF!</f>
        <v>#REF!</v>
      </c>
      <c r="AG58" s="103" t="e">
        <f>#REF!+#REF!+#REF!-#REF!-#REF!-#REF!</f>
        <v>#REF!</v>
      </c>
      <c r="AH58" s="103" t="e">
        <f>#REF!+#REF!+#REF!-#REF!-#REF!-#REF!</f>
        <v>#REF!</v>
      </c>
      <c r="AI58" s="103" t="e">
        <f>#REF!+#REF!+#REF!-#REF!-#REF!-#REF!</f>
        <v>#REF!</v>
      </c>
      <c r="AJ58" s="103" t="e">
        <f>#REF!+#REF!+#REF!-#REF!-#REF!-#REF!</f>
        <v>#REF!</v>
      </c>
      <c r="AK58" s="103" t="e">
        <f>#REF!+#REF!+#REF!-#REF!-#REF!-#REF!</f>
        <v>#REF!</v>
      </c>
      <c r="AL58" s="103" t="e">
        <f>#REF!+#REF!+#REF!-#REF!-#REF!-#REF!</f>
        <v>#REF!</v>
      </c>
      <c r="AM58" s="103" t="e">
        <f>#REF!+#REF!+#REF!-#REF!-#REF!-#REF!</f>
        <v>#REF!</v>
      </c>
      <c r="AN58" s="103" t="e">
        <f>#REF!+#REF!+#REF!-#REF!-#REF!-#REF!</f>
        <v>#REF!</v>
      </c>
      <c r="AO58" s="103" t="e">
        <f>#REF!+#REF!+#REF!-#REF!-#REF!-#REF!</f>
        <v>#REF!</v>
      </c>
      <c r="AP58" s="103" t="e">
        <f>#REF!+#REF!+#REF!-#REF!-#REF!-#REF!</f>
        <v>#REF!</v>
      </c>
      <c r="AQ58" s="103" t="e">
        <f>#REF!+#REF!+#REF!-#REF!-#REF!-#REF!</f>
        <v>#REF!</v>
      </c>
      <c r="AR58" s="103" t="e">
        <f>#REF!+#REF!+#REF!-#REF!-#REF!-#REF!</f>
        <v>#REF!</v>
      </c>
      <c r="AS58" s="103" t="e">
        <f>#REF!+#REF!+#REF!-#REF!-#REF!-#REF!</f>
        <v>#REF!</v>
      </c>
    </row>
    <row r="59" spans="1:49" ht="43.5" customHeight="1" thickBot="1" x14ac:dyDescent="0.4">
      <c r="B59" s="390" t="s">
        <v>137</v>
      </c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118"/>
    </row>
    <row r="60" spans="1:49" ht="78.75" customHeight="1" thickBot="1" x14ac:dyDescent="0.4">
      <c r="A60" s="141"/>
      <c r="B60" s="215" t="s">
        <v>152</v>
      </c>
      <c r="C60" s="96"/>
      <c r="D60" s="73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 t="e">
        <f>#REF!+R61+R83+R84</f>
        <v>#REF!</v>
      </c>
      <c r="S60" s="47" t="e">
        <f>#REF!+S61+S83+S84</f>
        <v>#REF!</v>
      </c>
      <c r="T60" s="47" t="e">
        <f>#REF!+T61+T83+T84</f>
        <v>#REF!</v>
      </c>
      <c r="U60" s="47" t="e">
        <f>#REF!+U61+U83+U84</f>
        <v>#REF!</v>
      </c>
      <c r="V60" s="47" t="e">
        <f>#REF!+V61+V83+V84</f>
        <v>#REF!</v>
      </c>
      <c r="W60" s="47" t="e">
        <f>#REF!+W61+W83+W84</f>
        <v>#REF!</v>
      </c>
      <c r="X60" s="47" t="e">
        <f>#REF!+X61+X83+X84</f>
        <v>#REF!</v>
      </c>
      <c r="Y60" s="47" t="e">
        <f>#REF!+Y61+Y83+Y84</f>
        <v>#REF!</v>
      </c>
      <c r="Z60" s="47" t="e">
        <f>#REF!+Z61+Z83+Z84</f>
        <v>#REF!</v>
      </c>
      <c r="AA60" s="47" t="e">
        <f>#REF!+AA61+AA83+AA84</f>
        <v>#REF!</v>
      </c>
      <c r="AB60" s="47" t="e">
        <f>#REF!+AB61+AB83+AB84</f>
        <v>#REF!</v>
      </c>
      <c r="AC60" s="47" t="e">
        <f>#REF!+AC61+AC83+AC84</f>
        <v>#REF!</v>
      </c>
      <c r="AD60" s="47" t="e">
        <f>#REF!+AD61+AD83+AD84</f>
        <v>#REF!</v>
      </c>
      <c r="AE60" s="47" t="e">
        <f>#REF!+AE61+AE83+AE84</f>
        <v>#REF!</v>
      </c>
      <c r="AF60" s="47" t="e">
        <f>#REF!+AF61+AF83+AF84</f>
        <v>#REF!</v>
      </c>
      <c r="AG60" s="47" t="e">
        <f>#REF!+AG61+AG83+AG84</f>
        <v>#REF!</v>
      </c>
      <c r="AH60" s="47" t="e">
        <f>#REF!+AH61+AH83+AH84</f>
        <v>#REF!</v>
      </c>
      <c r="AI60" s="47" t="e">
        <f>#REF!+AI61+AI83+AI84</f>
        <v>#REF!</v>
      </c>
      <c r="AJ60" s="47" t="e">
        <f>#REF!+AJ61+AJ83+AJ84</f>
        <v>#REF!</v>
      </c>
      <c r="AK60" s="47" t="e">
        <f>#REF!+AK61+AK83+AK84</f>
        <v>#REF!</v>
      </c>
      <c r="AL60" s="47" t="e">
        <f>#REF!+AL61+AL83+AL84</f>
        <v>#REF!</v>
      </c>
      <c r="AM60" s="47" t="e">
        <f>#REF!+AM61+AM83+AM84</f>
        <v>#REF!</v>
      </c>
      <c r="AN60" s="47" t="e">
        <f>#REF!+AN61+AN83+AN84</f>
        <v>#REF!</v>
      </c>
      <c r="AO60" s="47" t="e">
        <f>#REF!+AO61+AO83+AO84</f>
        <v>#REF!</v>
      </c>
      <c r="AP60" s="47" t="e">
        <f>#REF!+AP61+AP83+AP84</f>
        <v>#REF!</v>
      </c>
      <c r="AQ60" s="47" t="e">
        <f>#REF!+AQ61+AQ83+AQ84</f>
        <v>#REF!</v>
      </c>
      <c r="AR60" s="47" t="e">
        <f>#REF!+AR61+AR83+AR84</f>
        <v>#REF!</v>
      </c>
      <c r="AS60" s="47" t="e">
        <f>#REF!+AS61+AS83+AS84</f>
        <v>#REF!</v>
      </c>
    </row>
    <row r="61" spans="1:49" ht="37.5" customHeight="1" thickBot="1" x14ac:dyDescent="0.4">
      <c r="A61" s="157" t="s">
        <v>148</v>
      </c>
      <c r="B61" s="237" t="s">
        <v>138</v>
      </c>
      <c r="C61" s="90"/>
      <c r="D61" s="57"/>
      <c r="E61" s="54"/>
      <c r="F61" s="58"/>
      <c r="G61" s="210">
        <f>G62+G67+G71+G74+G76</f>
        <v>54</v>
      </c>
      <c r="H61" s="210">
        <f t="shared" ref="H61:Q61" si="22">H62+H67+H71+H74+H76</f>
        <v>1296</v>
      </c>
      <c r="I61" s="210">
        <f t="shared" si="22"/>
        <v>312</v>
      </c>
      <c r="J61" s="210">
        <f t="shared" si="22"/>
        <v>336</v>
      </c>
      <c r="K61" s="210">
        <f t="shared" si="22"/>
        <v>648</v>
      </c>
      <c r="L61" s="210">
        <f t="shared" si="22"/>
        <v>0</v>
      </c>
      <c r="M61" s="210">
        <f t="shared" si="22"/>
        <v>0</v>
      </c>
      <c r="N61" s="210">
        <f t="shared" si="22"/>
        <v>0</v>
      </c>
      <c r="O61" s="210">
        <f t="shared" si="22"/>
        <v>0</v>
      </c>
      <c r="P61" s="210">
        <f t="shared" si="22"/>
        <v>576</v>
      </c>
      <c r="Q61" s="210">
        <f t="shared" si="22"/>
        <v>720</v>
      </c>
    </row>
    <row r="62" spans="1:49" ht="37.5" customHeight="1" thickBot="1" x14ac:dyDescent="0.4">
      <c r="A62" s="159" t="s">
        <v>217</v>
      </c>
      <c r="B62" s="237" t="s">
        <v>112</v>
      </c>
      <c r="C62" s="90"/>
      <c r="D62" s="57"/>
      <c r="E62" s="54">
        <v>5</v>
      </c>
      <c r="F62" s="54">
        <v>2</v>
      </c>
      <c r="G62" s="54">
        <f>G63+G64+G65+G66</f>
        <v>10.5</v>
      </c>
      <c r="H62" s="54">
        <f t="shared" ref="H62:Q62" si="23">H63+H64+H65+H66</f>
        <v>252</v>
      </c>
      <c r="I62" s="54">
        <f t="shared" si="23"/>
        <v>24</v>
      </c>
      <c r="J62" s="54">
        <f t="shared" si="23"/>
        <v>120</v>
      </c>
      <c r="K62" s="54">
        <f t="shared" si="23"/>
        <v>108</v>
      </c>
      <c r="L62" s="54">
        <f t="shared" si="23"/>
        <v>0</v>
      </c>
      <c r="M62" s="54">
        <f t="shared" si="23"/>
        <v>0</v>
      </c>
      <c r="N62" s="54">
        <f t="shared" si="23"/>
        <v>0</v>
      </c>
      <c r="O62" s="54">
        <f t="shared" si="23"/>
        <v>0</v>
      </c>
      <c r="P62" s="54">
        <f t="shared" si="23"/>
        <v>204</v>
      </c>
      <c r="Q62" s="54">
        <f t="shared" si="23"/>
        <v>48</v>
      </c>
    </row>
    <row r="63" spans="1:49" ht="103.5" customHeight="1" x14ac:dyDescent="0.35">
      <c r="A63" s="397"/>
      <c r="B63" s="238" t="s">
        <v>149</v>
      </c>
      <c r="C63" s="88" t="s">
        <v>192</v>
      </c>
      <c r="D63" s="144"/>
      <c r="E63" s="59"/>
      <c r="F63" s="48">
        <v>1</v>
      </c>
      <c r="G63" s="48">
        <f t="shared" ref="G63:G90" si="24">H63/24</f>
        <v>2</v>
      </c>
      <c r="H63" s="48">
        <f t="shared" ref="H63:H83" si="25">L63+M63+N63+O63+P63+Q63</f>
        <v>48</v>
      </c>
      <c r="I63" s="48">
        <v>24</v>
      </c>
      <c r="J63" s="48">
        <f t="shared" ref="J63:J70" si="26">H63-I63</f>
        <v>24</v>
      </c>
      <c r="K63" s="48"/>
      <c r="L63" s="48"/>
      <c r="M63" s="48"/>
      <c r="N63" s="48"/>
      <c r="O63" s="48"/>
      <c r="P63" s="48">
        <v>48</v>
      </c>
      <c r="Q63" s="49"/>
    </row>
    <row r="64" spans="1:49" ht="71.25" customHeight="1" thickBot="1" x14ac:dyDescent="0.4">
      <c r="A64" s="395"/>
      <c r="B64" s="222" t="s">
        <v>130</v>
      </c>
      <c r="C64" s="89" t="s">
        <v>191</v>
      </c>
      <c r="D64" s="43"/>
      <c r="E64" s="42"/>
      <c r="F64" s="41"/>
      <c r="G64" s="41">
        <f t="shared" si="24"/>
        <v>4.5</v>
      </c>
      <c r="H64" s="41">
        <f t="shared" si="25"/>
        <v>108</v>
      </c>
      <c r="I64" s="41"/>
      <c r="J64" s="41"/>
      <c r="K64" s="41">
        <v>108</v>
      </c>
      <c r="L64" s="41"/>
      <c r="M64" s="41"/>
      <c r="N64" s="41"/>
      <c r="O64" s="41"/>
      <c r="P64" s="209">
        <v>108</v>
      </c>
      <c r="Q64" s="50"/>
    </row>
    <row r="65" spans="1:38" ht="98.25" customHeight="1" thickBot="1" x14ac:dyDescent="0.4">
      <c r="A65" s="398"/>
      <c r="B65" s="239" t="s">
        <v>47</v>
      </c>
      <c r="C65" s="92" t="s">
        <v>194</v>
      </c>
      <c r="D65" s="73"/>
      <c r="E65" s="47"/>
      <c r="F65" s="86">
        <v>1</v>
      </c>
      <c r="G65" s="86">
        <f>H65/24</f>
        <v>2</v>
      </c>
      <c r="H65" s="86">
        <f>L65+M65+N65+O65+P65+Q65</f>
        <v>48</v>
      </c>
      <c r="I65" s="86">
        <v>0</v>
      </c>
      <c r="J65" s="86">
        <f>H65-I65</f>
        <v>48</v>
      </c>
      <c r="K65" s="86"/>
      <c r="L65" s="86"/>
      <c r="M65" s="86"/>
      <c r="N65" s="86"/>
      <c r="O65" s="162"/>
      <c r="P65" s="86"/>
      <c r="Q65" s="87">
        <v>48</v>
      </c>
    </row>
    <row r="66" spans="1:38" ht="118.5" customHeight="1" thickBot="1" x14ac:dyDescent="0.4">
      <c r="A66" s="396"/>
      <c r="B66" s="240" t="s">
        <v>113</v>
      </c>
      <c r="C66" s="115" t="s">
        <v>193</v>
      </c>
      <c r="D66" s="145"/>
      <c r="E66" s="60"/>
      <c r="F66" s="51">
        <v>1</v>
      </c>
      <c r="G66" s="51">
        <f t="shared" si="24"/>
        <v>2</v>
      </c>
      <c r="H66" s="51">
        <f t="shared" si="25"/>
        <v>48</v>
      </c>
      <c r="I66" s="51">
        <v>0</v>
      </c>
      <c r="J66" s="51">
        <f t="shared" si="26"/>
        <v>48</v>
      </c>
      <c r="K66" s="51"/>
      <c r="L66" s="51"/>
      <c r="M66" s="51"/>
      <c r="N66" s="51"/>
      <c r="O66" s="51"/>
      <c r="P66" s="51">
        <v>48</v>
      </c>
      <c r="Q66" s="52"/>
    </row>
    <row r="67" spans="1:38" ht="45.75" customHeight="1" thickBot="1" x14ac:dyDescent="0.4">
      <c r="A67" s="205" t="s">
        <v>218</v>
      </c>
      <c r="B67" s="220" t="s">
        <v>114</v>
      </c>
      <c r="C67" s="153"/>
      <c r="D67" s="73">
        <v>5</v>
      </c>
      <c r="E67" s="47"/>
      <c r="F67" s="86">
        <v>2</v>
      </c>
      <c r="G67" s="47">
        <f>G68+G69+G70</f>
        <v>7.5</v>
      </c>
      <c r="H67" s="47">
        <f t="shared" ref="H67:Q67" si="27">H68+H69+H70</f>
        <v>180</v>
      </c>
      <c r="I67" s="47">
        <f t="shared" si="27"/>
        <v>24</v>
      </c>
      <c r="J67" s="47">
        <f t="shared" si="27"/>
        <v>48</v>
      </c>
      <c r="K67" s="47">
        <f t="shared" si="27"/>
        <v>108</v>
      </c>
      <c r="L67" s="47">
        <f t="shared" si="27"/>
        <v>0</v>
      </c>
      <c r="M67" s="47">
        <f t="shared" si="27"/>
        <v>0</v>
      </c>
      <c r="N67" s="47">
        <f t="shared" si="27"/>
        <v>0</v>
      </c>
      <c r="O67" s="47">
        <f t="shared" si="27"/>
        <v>0</v>
      </c>
      <c r="P67" s="47">
        <f t="shared" si="27"/>
        <v>180</v>
      </c>
      <c r="Q67" s="47">
        <f t="shared" si="27"/>
        <v>0</v>
      </c>
    </row>
    <row r="68" spans="1:38" ht="33" customHeight="1" x14ac:dyDescent="0.35">
      <c r="A68" s="395"/>
      <c r="B68" s="241" t="s">
        <v>182</v>
      </c>
      <c r="C68" s="258" t="s">
        <v>195</v>
      </c>
      <c r="D68" s="255"/>
      <c r="E68" s="80"/>
      <c r="F68" s="80"/>
      <c r="G68" s="53">
        <f t="shared" si="24"/>
        <v>1</v>
      </c>
      <c r="H68" s="53">
        <f t="shared" si="25"/>
        <v>24</v>
      </c>
      <c r="I68" s="53">
        <v>24</v>
      </c>
      <c r="J68" s="53">
        <f t="shared" si="26"/>
        <v>0</v>
      </c>
      <c r="K68" s="80"/>
      <c r="L68" s="80"/>
      <c r="M68" s="80"/>
      <c r="N68" s="80"/>
      <c r="O68" s="80"/>
      <c r="P68" s="80">
        <v>24</v>
      </c>
      <c r="Q68" s="80"/>
    </row>
    <row r="69" spans="1:38" ht="84.75" customHeight="1" x14ac:dyDescent="0.35">
      <c r="A69" s="395"/>
      <c r="B69" s="227" t="s">
        <v>129</v>
      </c>
      <c r="C69" s="93" t="s">
        <v>198</v>
      </c>
      <c r="D69" s="43"/>
      <c r="E69" s="42"/>
      <c r="F69" s="41"/>
      <c r="G69" s="41">
        <f t="shared" si="24"/>
        <v>4.5</v>
      </c>
      <c r="H69" s="41">
        <f t="shared" si="25"/>
        <v>108</v>
      </c>
      <c r="I69" s="41"/>
      <c r="J69" s="41"/>
      <c r="K69" s="42">
        <v>108</v>
      </c>
      <c r="L69" s="41"/>
      <c r="M69" s="41"/>
      <c r="N69" s="41"/>
      <c r="O69" s="41"/>
      <c r="P69" s="209">
        <v>108</v>
      </c>
      <c r="Q69" s="41"/>
    </row>
    <row r="70" spans="1:38" ht="31.5" customHeight="1" thickBot="1" x14ac:dyDescent="0.4">
      <c r="A70" s="396"/>
      <c r="B70" s="242" t="s">
        <v>123</v>
      </c>
      <c r="C70" s="259" t="s">
        <v>199</v>
      </c>
      <c r="D70" s="148"/>
      <c r="E70" s="149"/>
      <c r="F70" s="44"/>
      <c r="G70" s="44">
        <f t="shared" si="24"/>
        <v>2</v>
      </c>
      <c r="H70" s="44">
        <f t="shared" si="25"/>
        <v>48</v>
      </c>
      <c r="I70" s="44">
        <v>0</v>
      </c>
      <c r="J70" s="44">
        <f t="shared" si="26"/>
        <v>48</v>
      </c>
      <c r="K70" s="44"/>
      <c r="L70" s="44"/>
      <c r="M70" s="44"/>
      <c r="N70" s="44"/>
      <c r="O70" s="44"/>
      <c r="P70" s="44">
        <v>48</v>
      </c>
      <c r="Q70" s="44"/>
    </row>
    <row r="71" spans="1:38" ht="35.25" customHeight="1" thickBot="1" x14ac:dyDescent="0.4">
      <c r="A71" s="143" t="s">
        <v>24</v>
      </c>
      <c r="B71" s="243" t="s">
        <v>118</v>
      </c>
      <c r="C71" s="117"/>
      <c r="D71" s="73"/>
      <c r="E71" s="47">
        <v>6</v>
      </c>
      <c r="F71" s="47">
        <v>1</v>
      </c>
      <c r="G71" s="47">
        <f>G72+G73</f>
        <v>3</v>
      </c>
      <c r="H71" s="47">
        <f>H72+H73</f>
        <v>72</v>
      </c>
      <c r="I71" s="47">
        <f t="shared" ref="I71:Q71" si="28">I72+I73</f>
        <v>58</v>
      </c>
      <c r="J71" s="47">
        <f t="shared" si="28"/>
        <v>14</v>
      </c>
      <c r="K71" s="47">
        <f t="shared" si="28"/>
        <v>0</v>
      </c>
      <c r="L71" s="47">
        <f t="shared" si="28"/>
        <v>0</v>
      </c>
      <c r="M71" s="47">
        <f t="shared" si="28"/>
        <v>0</v>
      </c>
      <c r="N71" s="47">
        <f t="shared" si="28"/>
        <v>0</v>
      </c>
      <c r="O71" s="47">
        <f t="shared" si="28"/>
        <v>0</v>
      </c>
      <c r="P71" s="47">
        <f t="shared" si="28"/>
        <v>0</v>
      </c>
      <c r="Q71" s="108">
        <f t="shared" si="28"/>
        <v>72</v>
      </c>
    </row>
    <row r="72" spans="1:38" ht="116.25" x14ac:dyDescent="0.35">
      <c r="A72" s="393"/>
      <c r="B72" s="244" t="s">
        <v>116</v>
      </c>
      <c r="C72" s="91" t="s">
        <v>200</v>
      </c>
      <c r="D72" s="144"/>
      <c r="E72" s="59"/>
      <c r="F72" s="48">
        <v>1</v>
      </c>
      <c r="G72" s="48">
        <f t="shared" si="24"/>
        <v>2</v>
      </c>
      <c r="H72" s="48">
        <f t="shared" si="25"/>
        <v>48</v>
      </c>
      <c r="I72" s="48">
        <f>H72-J72-K72</f>
        <v>42</v>
      </c>
      <c r="J72" s="48">
        <v>6</v>
      </c>
      <c r="K72" s="48"/>
      <c r="L72" s="48"/>
      <c r="M72" s="48"/>
      <c r="N72" s="48"/>
      <c r="O72" s="48"/>
      <c r="P72" s="48"/>
      <c r="Q72" s="49">
        <v>48</v>
      </c>
    </row>
    <row r="73" spans="1:38" ht="108" customHeight="1" thickBot="1" x14ac:dyDescent="0.4">
      <c r="A73" s="394"/>
      <c r="B73" s="245" t="s">
        <v>117</v>
      </c>
      <c r="C73" s="93" t="s">
        <v>201</v>
      </c>
      <c r="D73" s="145"/>
      <c r="E73" s="60"/>
      <c r="F73" s="51"/>
      <c r="G73" s="51">
        <f t="shared" si="24"/>
        <v>1</v>
      </c>
      <c r="H73" s="51">
        <f t="shared" si="25"/>
        <v>24</v>
      </c>
      <c r="I73" s="51">
        <f>H73-J73-K73</f>
        <v>16</v>
      </c>
      <c r="J73" s="51">
        <v>8</v>
      </c>
      <c r="K73" s="51"/>
      <c r="L73" s="51"/>
      <c r="M73" s="51"/>
      <c r="N73" s="51"/>
      <c r="O73" s="51"/>
      <c r="P73" s="51"/>
      <c r="Q73" s="52">
        <v>24</v>
      </c>
    </row>
    <row r="74" spans="1:38" ht="40.5" customHeight="1" thickBot="1" x14ac:dyDescent="0.4">
      <c r="A74" s="157" t="s">
        <v>55</v>
      </c>
      <c r="B74" s="246" t="s">
        <v>49</v>
      </c>
      <c r="C74" s="136"/>
      <c r="D74" s="146"/>
      <c r="E74" s="119">
        <v>5.6</v>
      </c>
      <c r="F74" s="82"/>
      <c r="G74" s="119">
        <f>G75</f>
        <v>4</v>
      </c>
      <c r="H74" s="119">
        <f>H75</f>
        <v>96</v>
      </c>
      <c r="I74" s="119">
        <f t="shared" ref="I74:Q74" si="29">I75</f>
        <v>48</v>
      </c>
      <c r="J74" s="119">
        <f t="shared" si="29"/>
        <v>48</v>
      </c>
      <c r="K74" s="119">
        <f t="shared" si="29"/>
        <v>0</v>
      </c>
      <c r="L74" s="119">
        <f t="shared" si="29"/>
        <v>0</v>
      </c>
      <c r="M74" s="119">
        <f t="shared" si="29"/>
        <v>0</v>
      </c>
      <c r="N74" s="119">
        <f t="shared" si="29"/>
        <v>0</v>
      </c>
      <c r="O74" s="119">
        <f t="shared" si="29"/>
        <v>0</v>
      </c>
      <c r="P74" s="119">
        <f t="shared" si="29"/>
        <v>48</v>
      </c>
      <c r="Q74" s="119">
        <f t="shared" si="29"/>
        <v>48</v>
      </c>
    </row>
    <row r="75" spans="1:38" ht="127.5" customHeight="1" thickBot="1" x14ac:dyDescent="0.4">
      <c r="A75" s="137"/>
      <c r="B75" s="247" t="s">
        <v>197</v>
      </c>
      <c r="C75" s="160" t="s">
        <v>196</v>
      </c>
      <c r="D75" s="73"/>
      <c r="E75" s="47"/>
      <c r="F75" s="47" t="s">
        <v>163</v>
      </c>
      <c r="G75" s="86">
        <f t="shared" si="24"/>
        <v>4</v>
      </c>
      <c r="H75" s="86">
        <f t="shared" si="25"/>
        <v>96</v>
      </c>
      <c r="I75" s="86">
        <f>H75-J75-K75</f>
        <v>48</v>
      </c>
      <c r="J75" s="86">
        <v>48</v>
      </c>
      <c r="K75" s="86"/>
      <c r="L75" s="86"/>
      <c r="M75" s="86"/>
      <c r="N75" s="86"/>
      <c r="O75" s="86"/>
      <c r="P75" s="86">
        <v>48</v>
      </c>
      <c r="Q75" s="87">
        <v>48</v>
      </c>
    </row>
    <row r="76" spans="1:38" ht="54" customHeight="1" thickBot="1" x14ac:dyDescent="0.4">
      <c r="A76" s="158" t="s">
        <v>89</v>
      </c>
      <c r="B76" s="215" t="s">
        <v>205</v>
      </c>
      <c r="C76" s="96"/>
      <c r="D76" s="73"/>
      <c r="E76" s="47">
        <v>5.6</v>
      </c>
      <c r="F76" s="47">
        <v>1</v>
      </c>
      <c r="G76" s="47">
        <f>G77+G78+G79+G80+G81+G82+G83+G84</f>
        <v>29</v>
      </c>
      <c r="H76" s="47">
        <f t="shared" ref="H76:Q76" si="30">H77+H78+H79+H80+H81+H82+H83+H84</f>
        <v>696</v>
      </c>
      <c r="I76" s="47">
        <f t="shared" si="30"/>
        <v>158</v>
      </c>
      <c r="J76" s="47">
        <f t="shared" si="30"/>
        <v>106</v>
      </c>
      <c r="K76" s="47">
        <f t="shared" si="30"/>
        <v>432</v>
      </c>
      <c r="L76" s="47">
        <f t="shared" si="30"/>
        <v>0</v>
      </c>
      <c r="M76" s="47">
        <f t="shared" si="30"/>
        <v>0</v>
      </c>
      <c r="N76" s="47">
        <f t="shared" si="30"/>
        <v>0</v>
      </c>
      <c r="O76" s="47">
        <f t="shared" si="30"/>
        <v>0</v>
      </c>
      <c r="P76" s="47">
        <f t="shared" si="30"/>
        <v>144</v>
      </c>
      <c r="Q76" s="47">
        <f t="shared" si="30"/>
        <v>552</v>
      </c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1:38" ht="93.75" customHeight="1" x14ac:dyDescent="0.35">
      <c r="A77" s="207"/>
      <c r="B77" s="235" t="s">
        <v>189</v>
      </c>
      <c r="C77" s="178" t="s">
        <v>203</v>
      </c>
      <c r="D77" s="147"/>
      <c r="E77" s="103"/>
      <c r="F77" s="53"/>
      <c r="G77" s="53">
        <f t="shared" si="24"/>
        <v>2</v>
      </c>
      <c r="H77" s="53">
        <f t="shared" si="25"/>
        <v>48</v>
      </c>
      <c r="I77" s="53">
        <f>H77-J77</f>
        <v>24</v>
      </c>
      <c r="J77" s="53">
        <v>24</v>
      </c>
      <c r="K77" s="53"/>
      <c r="L77" s="53"/>
      <c r="M77" s="53"/>
      <c r="N77" s="53"/>
      <c r="O77" s="53"/>
      <c r="P77" s="53">
        <v>24</v>
      </c>
      <c r="Q77" s="53">
        <v>24</v>
      </c>
    </row>
    <row r="78" spans="1:38" ht="87.75" customHeight="1" x14ac:dyDescent="0.35">
      <c r="A78" s="197"/>
      <c r="B78" s="248" t="s">
        <v>124</v>
      </c>
      <c r="C78" s="105" t="s">
        <v>202</v>
      </c>
      <c r="D78" s="43"/>
      <c r="E78" s="42"/>
      <c r="F78" s="41">
        <v>1</v>
      </c>
      <c r="G78" s="41">
        <f t="shared" si="24"/>
        <v>3</v>
      </c>
      <c r="H78" s="41">
        <f t="shared" si="25"/>
        <v>72</v>
      </c>
      <c r="I78" s="41">
        <f t="shared" ref="I78:I80" si="31">H78-J78</f>
        <v>48</v>
      </c>
      <c r="J78" s="41">
        <v>24</v>
      </c>
      <c r="K78" s="41"/>
      <c r="L78" s="41"/>
      <c r="M78" s="41"/>
      <c r="N78" s="41"/>
      <c r="O78" s="41"/>
      <c r="P78" s="41">
        <v>48</v>
      </c>
      <c r="Q78" s="41">
        <v>24</v>
      </c>
    </row>
    <row r="79" spans="1:38" ht="316.5" customHeight="1" x14ac:dyDescent="0.35">
      <c r="A79" s="197"/>
      <c r="B79" s="227" t="s">
        <v>54</v>
      </c>
      <c r="C79" s="93" t="s">
        <v>204</v>
      </c>
      <c r="D79" s="43"/>
      <c r="E79" s="42"/>
      <c r="F79" s="41">
        <v>1</v>
      </c>
      <c r="G79" s="41">
        <f t="shared" si="24"/>
        <v>2</v>
      </c>
      <c r="H79" s="41">
        <f t="shared" si="25"/>
        <v>48</v>
      </c>
      <c r="I79" s="41">
        <f t="shared" si="31"/>
        <v>24</v>
      </c>
      <c r="J79" s="41">
        <v>24</v>
      </c>
      <c r="K79" s="41"/>
      <c r="L79" s="41"/>
      <c r="M79" s="41"/>
      <c r="N79" s="41"/>
      <c r="O79" s="41"/>
      <c r="P79" s="41">
        <v>24</v>
      </c>
      <c r="Q79" s="41">
        <v>24</v>
      </c>
    </row>
    <row r="80" spans="1:38" ht="24.75" customHeight="1" x14ac:dyDescent="0.35">
      <c r="A80" s="197"/>
      <c r="B80" s="227" t="s">
        <v>119</v>
      </c>
      <c r="C80" s="93"/>
      <c r="D80" s="43"/>
      <c r="E80" s="42"/>
      <c r="F80" s="41">
        <v>1</v>
      </c>
      <c r="G80" s="41">
        <f t="shared" si="24"/>
        <v>2</v>
      </c>
      <c r="H80" s="41">
        <f t="shared" si="25"/>
        <v>48</v>
      </c>
      <c r="I80" s="41">
        <f t="shared" si="31"/>
        <v>24</v>
      </c>
      <c r="J80" s="41">
        <v>24</v>
      </c>
      <c r="K80" s="41"/>
      <c r="L80" s="41"/>
      <c r="M80" s="41"/>
      <c r="N80" s="41"/>
      <c r="O80" s="41"/>
      <c r="P80" s="41">
        <v>24</v>
      </c>
      <c r="Q80" s="41">
        <v>24</v>
      </c>
      <c r="R80" s="74">
        <v>36</v>
      </c>
      <c r="S80" s="44">
        <v>36</v>
      </c>
      <c r="T80" s="44">
        <v>36</v>
      </c>
      <c r="U80" s="44">
        <v>36</v>
      </c>
      <c r="V80" s="44">
        <v>36</v>
      </c>
      <c r="W80" s="44">
        <v>36</v>
      </c>
      <c r="X80" s="44">
        <v>36</v>
      </c>
      <c r="Y80" s="44">
        <v>36</v>
      </c>
      <c r="Z80" s="44">
        <v>36</v>
      </c>
      <c r="AA80" s="44">
        <v>36</v>
      </c>
      <c r="AB80" s="44">
        <v>36</v>
      </c>
      <c r="AC80" s="44">
        <v>36</v>
      </c>
      <c r="AD80" s="44">
        <v>36</v>
      </c>
      <c r="AE80" s="44">
        <v>36</v>
      </c>
      <c r="AF80" s="44">
        <v>36</v>
      </c>
      <c r="AG80" s="44">
        <v>36</v>
      </c>
    </row>
    <row r="81" spans="1:47" s="121" customFormat="1" ht="29.25" customHeight="1" thickBot="1" x14ac:dyDescent="0.4">
      <c r="A81" s="208"/>
      <c r="B81" s="224" t="s">
        <v>121</v>
      </c>
      <c r="C81" s="94"/>
      <c r="D81" s="148"/>
      <c r="E81" s="149"/>
      <c r="F81" s="44"/>
      <c r="G81" s="41">
        <f t="shared" si="24"/>
        <v>2</v>
      </c>
      <c r="H81" s="41">
        <f t="shared" si="25"/>
        <v>48</v>
      </c>
      <c r="I81" s="44">
        <v>38</v>
      </c>
      <c r="J81" s="44">
        <v>10</v>
      </c>
      <c r="K81" s="44"/>
      <c r="L81" s="44"/>
      <c r="M81" s="44"/>
      <c r="N81" s="44"/>
      <c r="O81" s="44"/>
      <c r="P81" s="44">
        <v>24</v>
      </c>
      <c r="Q81" s="44">
        <v>24</v>
      </c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</row>
    <row r="82" spans="1:47" s="121" customFormat="1" ht="72" customHeight="1" x14ac:dyDescent="0.35">
      <c r="A82" s="211"/>
      <c r="B82" s="226" t="s">
        <v>155</v>
      </c>
      <c r="C82" s="91"/>
      <c r="D82" s="144"/>
      <c r="E82" s="59"/>
      <c r="F82" s="48"/>
      <c r="G82" s="48">
        <f>H82/24</f>
        <v>6</v>
      </c>
      <c r="H82" s="48">
        <f>L82+M82+N82+O82+P82+Q82</f>
        <v>144</v>
      </c>
      <c r="I82" s="48"/>
      <c r="J82" s="48"/>
      <c r="K82" s="48">
        <v>144</v>
      </c>
      <c r="L82" s="48"/>
      <c r="M82" s="48"/>
      <c r="N82" s="48"/>
      <c r="O82" s="48"/>
      <c r="P82" s="48"/>
      <c r="Q82" s="49">
        <v>144</v>
      </c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</row>
    <row r="83" spans="1:47" ht="24.75" customHeight="1" x14ac:dyDescent="0.35">
      <c r="A83" s="212" t="s">
        <v>20</v>
      </c>
      <c r="B83" s="231" t="s">
        <v>14</v>
      </c>
      <c r="C83" s="89"/>
      <c r="D83" s="43"/>
      <c r="E83" s="42"/>
      <c r="F83" s="41"/>
      <c r="G83" s="41">
        <f t="shared" si="24"/>
        <v>4.5</v>
      </c>
      <c r="H83" s="41">
        <f t="shared" si="25"/>
        <v>108</v>
      </c>
      <c r="I83" s="80"/>
      <c r="J83" s="41"/>
      <c r="K83" s="41">
        <f>L83+M83+N83+O83+P83+Q83</f>
        <v>108</v>
      </c>
      <c r="L83" s="41"/>
      <c r="M83" s="41"/>
      <c r="N83" s="41"/>
      <c r="O83" s="41"/>
      <c r="P83" s="41"/>
      <c r="Q83" s="50">
        <v>108</v>
      </c>
    </row>
    <row r="84" spans="1:47" ht="24.75" customHeight="1" thickBot="1" x14ac:dyDescent="0.4">
      <c r="A84" s="213" t="s">
        <v>25</v>
      </c>
      <c r="B84" s="249" t="s">
        <v>16</v>
      </c>
      <c r="C84" s="260"/>
      <c r="D84" s="145"/>
      <c r="E84" s="60"/>
      <c r="F84" s="51"/>
      <c r="G84" s="51">
        <f t="shared" si="24"/>
        <v>7.5</v>
      </c>
      <c r="H84" s="51">
        <f>L84+AU8780+N84+O84+P84+Q84</f>
        <v>180</v>
      </c>
      <c r="I84" s="51"/>
      <c r="J84" s="51"/>
      <c r="K84" s="51">
        <v>180</v>
      </c>
      <c r="L84" s="51"/>
      <c r="M84" s="51"/>
      <c r="N84" s="51"/>
      <c r="O84" s="51"/>
      <c r="P84" s="51"/>
      <c r="Q84" s="52">
        <v>180</v>
      </c>
    </row>
    <row r="85" spans="1:47" ht="24.75" customHeight="1" thickBot="1" x14ac:dyDescent="0.4">
      <c r="A85" s="206" t="s">
        <v>132</v>
      </c>
      <c r="B85" s="250" t="s">
        <v>5</v>
      </c>
      <c r="C85" s="84"/>
      <c r="D85" s="146"/>
      <c r="E85" s="119"/>
      <c r="F85" s="82"/>
      <c r="G85" s="119">
        <f t="shared" si="24"/>
        <v>3</v>
      </c>
      <c r="H85" s="119">
        <v>72</v>
      </c>
      <c r="I85" s="82">
        <v>72</v>
      </c>
      <c r="J85" s="82"/>
      <c r="K85" s="82"/>
      <c r="L85" s="82"/>
      <c r="M85" s="82"/>
      <c r="N85" s="82"/>
      <c r="O85" s="82"/>
      <c r="P85" s="82">
        <v>36</v>
      </c>
      <c r="Q85" s="83">
        <v>36</v>
      </c>
    </row>
    <row r="86" spans="1:47" ht="24.75" customHeight="1" thickBot="1" x14ac:dyDescent="0.4">
      <c r="A86" s="141" t="s">
        <v>10</v>
      </c>
      <c r="B86" s="215" t="s">
        <v>17</v>
      </c>
      <c r="C86" s="96"/>
      <c r="D86" s="150"/>
      <c r="E86" s="151"/>
      <c r="F86" s="107"/>
      <c r="G86" s="47">
        <f t="shared" si="24"/>
        <v>3</v>
      </c>
      <c r="H86" s="47">
        <v>72</v>
      </c>
      <c r="I86" s="86">
        <v>72</v>
      </c>
      <c r="J86" s="107"/>
      <c r="K86" s="107"/>
      <c r="L86" s="107"/>
      <c r="M86" s="107"/>
      <c r="N86" s="107"/>
      <c r="O86" s="107"/>
      <c r="P86" s="107"/>
      <c r="Q86" s="87">
        <v>72</v>
      </c>
    </row>
    <row r="87" spans="1:47" ht="81.75" customHeight="1" thickBot="1" x14ac:dyDescent="0.4">
      <c r="A87" s="141"/>
      <c r="B87" s="158" t="s">
        <v>153</v>
      </c>
      <c r="C87" s="114"/>
      <c r="D87" s="73"/>
      <c r="E87" s="47"/>
      <c r="F87" s="86"/>
      <c r="G87" s="47">
        <f>G61+G85+G86</f>
        <v>60</v>
      </c>
      <c r="H87" s="47">
        <f t="shared" ref="H87:Q87" si="32">H61+H85+H86</f>
        <v>1440</v>
      </c>
      <c r="I87" s="47">
        <f t="shared" si="32"/>
        <v>456</v>
      </c>
      <c r="J87" s="47">
        <f t="shared" si="32"/>
        <v>336</v>
      </c>
      <c r="K87" s="47">
        <f t="shared" si="32"/>
        <v>648</v>
      </c>
      <c r="L87" s="47">
        <f t="shared" si="32"/>
        <v>0</v>
      </c>
      <c r="M87" s="47">
        <f t="shared" si="32"/>
        <v>0</v>
      </c>
      <c r="N87" s="47">
        <f t="shared" si="32"/>
        <v>0</v>
      </c>
      <c r="O87" s="47">
        <f t="shared" si="32"/>
        <v>0</v>
      </c>
      <c r="P87" s="47">
        <f t="shared" si="32"/>
        <v>612</v>
      </c>
      <c r="Q87" s="47">
        <f t="shared" si="32"/>
        <v>828</v>
      </c>
      <c r="R87" s="43" t="e">
        <f>R58+#REF!+R83+R84+R85+R86</f>
        <v>#REF!</v>
      </c>
      <c r="S87" s="42" t="e">
        <f>S58+#REF!+S83+S84+S85+S86</f>
        <v>#REF!</v>
      </c>
      <c r="T87" s="42" t="e">
        <f>T58+#REF!+T83+T84+T85+T86</f>
        <v>#REF!</v>
      </c>
      <c r="U87" s="42" t="e">
        <f>U58+#REF!+U83+U84+U85+U86</f>
        <v>#REF!</v>
      </c>
      <c r="V87" s="42" t="e">
        <f>V58+#REF!+V83+V84+V85+V86</f>
        <v>#REF!</v>
      </c>
      <c r="W87" s="42" t="e">
        <f>W58+#REF!+W83+W84+W85+W86</f>
        <v>#REF!</v>
      </c>
      <c r="X87" s="42" t="e">
        <f>X58+#REF!+X83+X84+X85+X86</f>
        <v>#REF!</v>
      </c>
      <c r="Y87" s="42" t="e">
        <f>Y58+#REF!+Y83+Y84+Y85+Y86</f>
        <v>#REF!</v>
      </c>
      <c r="Z87" s="42" t="e">
        <f>Z58+#REF!+Z83+Z84+Z85+Z86</f>
        <v>#REF!</v>
      </c>
      <c r="AA87" s="42" t="e">
        <f>AA58+#REF!+AA83+AA84+AA85+AA86</f>
        <v>#REF!</v>
      </c>
      <c r="AB87" s="42" t="e">
        <f>AB58+#REF!+AB83+AB84+AB85+AB86</f>
        <v>#REF!</v>
      </c>
      <c r="AC87" s="42" t="e">
        <f>AC58+#REF!+AC83+AC84+AC85+AC86</f>
        <v>#REF!</v>
      </c>
      <c r="AD87" s="42" t="e">
        <f>AD58+#REF!+AD83+AD84+AD85+AD86</f>
        <v>#REF!</v>
      </c>
      <c r="AE87" s="42" t="e">
        <f>AE58+#REF!+AE83+AE84+AE85+AE86</f>
        <v>#REF!</v>
      </c>
      <c r="AF87" s="42" t="e">
        <f>AF58+#REF!+AF83+AF84+AF85+AF86</f>
        <v>#REF!</v>
      </c>
      <c r="AG87" s="42" t="e">
        <f>AG58+#REF!+AG83+AG84+AG85+AG86</f>
        <v>#REF!</v>
      </c>
      <c r="AH87" s="42" t="e">
        <f>AH58+#REF!+AH83+AH84+AH85+AH86</f>
        <v>#REF!</v>
      </c>
      <c r="AI87" s="42" t="e">
        <f>AI58+#REF!+AI83+AI84+AI85+AI86</f>
        <v>#REF!</v>
      </c>
      <c r="AJ87" s="42" t="e">
        <f>AJ58+#REF!+AJ83+AJ84+AJ85+AJ86</f>
        <v>#REF!</v>
      </c>
      <c r="AK87" s="42" t="e">
        <f>AK58+#REF!+AK83+AK84+AK85+AK86</f>
        <v>#REF!</v>
      </c>
      <c r="AL87" s="42" t="e">
        <f>AL58+#REF!+AL83+AL84+AL85+AL86</f>
        <v>#REF!</v>
      </c>
      <c r="AM87" s="42" t="e">
        <f>AM58+#REF!+AM83+AM84+AM85+AM86</f>
        <v>#REF!</v>
      </c>
      <c r="AN87" s="42" t="e">
        <f>AN58+#REF!+AN83+AN84+AN85+AN86</f>
        <v>#REF!</v>
      </c>
      <c r="AO87" s="42" t="e">
        <f>AO58+#REF!+AO83+AO84+AO85+AO86</f>
        <v>#REF!</v>
      </c>
      <c r="AP87" s="42" t="e">
        <f>AP58+#REF!+AP83+AP84+AP85+AP86</f>
        <v>#REF!</v>
      </c>
      <c r="AQ87" s="42" t="e">
        <f>AQ58+#REF!+AQ83+AQ84+AQ85+AQ86</f>
        <v>#REF!</v>
      </c>
      <c r="AR87" s="42" t="e">
        <f>AR58+#REF!+AR83+AR84+AR85+AR86</f>
        <v>#REF!</v>
      </c>
      <c r="AS87" s="42" t="e">
        <f>AS58+#REF!+AS83+AS84+AS85+AS86</f>
        <v>#REF!</v>
      </c>
    </row>
    <row r="88" spans="1:47" ht="35.25" customHeight="1" thickBot="1" x14ac:dyDescent="0.4">
      <c r="A88" s="141"/>
      <c r="B88" s="251" t="s">
        <v>154</v>
      </c>
      <c r="C88" s="126"/>
      <c r="D88" s="73"/>
      <c r="E88" s="47"/>
      <c r="F88" s="86"/>
      <c r="G88" s="47">
        <f t="shared" ref="G88:Q88" si="33">G58+G87</f>
        <v>180</v>
      </c>
      <c r="H88" s="47">
        <f t="shared" si="33"/>
        <v>4320</v>
      </c>
      <c r="I88" s="47">
        <f t="shared" si="33"/>
        <v>1354</v>
      </c>
      <c r="J88" s="47">
        <f t="shared" si="33"/>
        <v>1262</v>
      </c>
      <c r="K88" s="47">
        <f t="shared" si="33"/>
        <v>1656</v>
      </c>
      <c r="L88" s="47">
        <f t="shared" si="33"/>
        <v>576</v>
      </c>
      <c r="M88" s="47">
        <f t="shared" si="33"/>
        <v>792</v>
      </c>
      <c r="N88" s="47">
        <f t="shared" si="33"/>
        <v>432</v>
      </c>
      <c r="O88" s="47">
        <f t="shared" si="33"/>
        <v>1080</v>
      </c>
      <c r="P88" s="47">
        <f t="shared" si="33"/>
        <v>612</v>
      </c>
      <c r="Q88" s="47">
        <f t="shared" si="33"/>
        <v>828</v>
      </c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</row>
    <row r="89" spans="1:47" ht="29.25" customHeight="1" thickBot="1" x14ac:dyDescent="0.4">
      <c r="A89" s="141" t="s">
        <v>11</v>
      </c>
      <c r="B89" s="215" t="s">
        <v>26</v>
      </c>
      <c r="C89" s="96"/>
      <c r="D89" s="73"/>
      <c r="E89" s="47"/>
      <c r="F89" s="47"/>
      <c r="G89" s="47">
        <f t="shared" si="24"/>
        <v>11</v>
      </c>
      <c r="H89" s="47">
        <f>L89+M89+N89+O89+P89+Q89</f>
        <v>264</v>
      </c>
      <c r="I89" s="86">
        <f>H89</f>
        <v>264</v>
      </c>
      <c r="J89" s="86"/>
      <c r="K89" s="86"/>
      <c r="L89" s="86">
        <v>48</v>
      </c>
      <c r="M89" s="86">
        <v>48</v>
      </c>
      <c r="N89" s="86">
        <v>48</v>
      </c>
      <c r="O89" s="86">
        <v>48</v>
      </c>
      <c r="P89" s="86">
        <v>48</v>
      </c>
      <c r="Q89" s="87">
        <v>24</v>
      </c>
    </row>
    <row r="90" spans="1:47" ht="30" customHeight="1" thickBot="1" x14ac:dyDescent="0.4">
      <c r="A90" s="141" t="s">
        <v>128</v>
      </c>
      <c r="B90" s="215" t="s">
        <v>27</v>
      </c>
      <c r="C90" s="96"/>
      <c r="D90" s="73"/>
      <c r="E90" s="47"/>
      <c r="F90" s="86"/>
      <c r="G90" s="47">
        <f t="shared" si="24"/>
        <v>15</v>
      </c>
      <c r="H90" s="47">
        <f>L90+M90+N90+O90+P90+Q90</f>
        <v>360</v>
      </c>
      <c r="I90" s="86">
        <f>H90</f>
        <v>360</v>
      </c>
      <c r="J90" s="86"/>
      <c r="K90" s="86"/>
      <c r="L90" s="86">
        <v>72</v>
      </c>
      <c r="M90" s="86">
        <v>48</v>
      </c>
      <c r="N90" s="86">
        <v>72</v>
      </c>
      <c r="O90" s="86">
        <v>48</v>
      </c>
      <c r="P90" s="86">
        <v>48</v>
      </c>
      <c r="Q90" s="87">
        <v>72</v>
      </c>
    </row>
    <row r="91" spans="1:47" ht="31.5" customHeight="1" thickBot="1" x14ac:dyDescent="0.4">
      <c r="A91" s="141"/>
      <c r="B91" s="215" t="s">
        <v>35</v>
      </c>
      <c r="C91" s="96"/>
      <c r="D91" s="73"/>
      <c r="E91" s="47"/>
      <c r="F91" s="47"/>
      <c r="G91" s="47">
        <f t="shared" ref="G91:Q91" si="34">G58+G87+G89+G90</f>
        <v>206</v>
      </c>
      <c r="H91" s="47">
        <f t="shared" si="34"/>
        <v>4944</v>
      </c>
      <c r="I91" s="47">
        <f t="shared" si="34"/>
        <v>1978</v>
      </c>
      <c r="J91" s="47">
        <f t="shared" si="34"/>
        <v>1262</v>
      </c>
      <c r="K91" s="47">
        <f t="shared" si="34"/>
        <v>1656</v>
      </c>
      <c r="L91" s="47">
        <f t="shared" si="34"/>
        <v>696</v>
      </c>
      <c r="M91" s="47">
        <f t="shared" si="34"/>
        <v>888</v>
      </c>
      <c r="N91" s="47">
        <f t="shared" si="34"/>
        <v>552</v>
      </c>
      <c r="O91" s="47">
        <f t="shared" si="34"/>
        <v>1176</v>
      </c>
      <c r="P91" s="47">
        <f t="shared" si="34"/>
        <v>708</v>
      </c>
      <c r="Q91" s="47">
        <f t="shared" si="34"/>
        <v>924</v>
      </c>
    </row>
    <row r="92" spans="1:47" x14ac:dyDescent="0.35">
      <c r="A92" s="109"/>
      <c r="B92" s="252"/>
      <c r="C92" s="110"/>
      <c r="D92" s="152"/>
      <c r="E92" s="152"/>
      <c r="F92" s="109"/>
      <c r="G92" s="111"/>
      <c r="H92" s="111"/>
      <c r="I92" s="111"/>
      <c r="J92" s="109"/>
      <c r="K92" s="109"/>
      <c r="L92" s="111"/>
      <c r="M92" s="111"/>
      <c r="N92" s="111"/>
      <c r="O92" s="111"/>
      <c r="P92" s="111"/>
      <c r="Q92" s="111"/>
    </row>
    <row r="93" spans="1:47" ht="40.5" customHeight="1" x14ac:dyDescent="0.35">
      <c r="G93" s="111"/>
      <c r="H93" s="111"/>
      <c r="I93" s="111"/>
      <c r="L93" s="154">
        <f t="shared" ref="L93:Q93" si="35">L11+L13+L15+L16+L17+L18+L21+L22+L23+L25+L26+L27+L28+L29+L31+L33+L36+L39+L40+L41+L44+L45+L46+L48+L49+L51+L52+L65+L63+L66+L68+L70+L72+L73+L75+L77+L78+L79+L80+L81</f>
        <v>504</v>
      </c>
      <c r="M93" s="154">
        <f t="shared" si="35"/>
        <v>576</v>
      </c>
      <c r="N93" s="154">
        <f t="shared" si="35"/>
        <v>360</v>
      </c>
      <c r="O93" s="154">
        <f t="shared" si="35"/>
        <v>216</v>
      </c>
      <c r="P93" s="154">
        <f t="shared" si="35"/>
        <v>360</v>
      </c>
      <c r="Q93" s="154">
        <f t="shared" si="35"/>
        <v>288</v>
      </c>
      <c r="R93" s="154" t="e">
        <f>R11+R13+R15+R16+R17+R18+R21+R22+R23+R25+R26+R27+R28+R29+R31+R33+R36+R39+R40+R41+R44+R45+R46+R48+R49+R51+R52+#REF!+R63+R66+R68+R70+R72+R73+R75+R77+R78+R79+R80+R81</f>
        <v>#REF!</v>
      </c>
      <c r="S93" s="154" t="e">
        <f>S11+S13+S15+S16+S17+S18+S21+S22+S23+S25+S26+S27+S28+S29+S31+S33+S36+S39+S40+S41+S44+S45+S46+S48+S49+S51+S52+#REF!+S63+S66+S68+S70+S72+S73+S75+S77+S78+S79+S80+S81</f>
        <v>#REF!</v>
      </c>
      <c r="T93" s="154" t="e">
        <f>T11+T13+T15+T16+T17+T18+T21+T22+T23+T25+T26+T27+T28+T29+T31+T33+T36+T39+T40+T41+T44+T45+T46+T48+T49+T51+T52+#REF!+T63+T66+T68+T70+T72+T73+T75+T77+T78+T79+T80+T81</f>
        <v>#REF!</v>
      </c>
      <c r="U93" s="154" t="e">
        <f>U11+U13+U15+U16+U17+U18+U21+U22+U23+U25+U26+U27+U28+U29+U31+U33+U36+U39+U40+U41+U44+U45+U46+U48+U49+U51+U52+#REF!+U63+U66+U68+U70+U72+U73+U75+U77+U78+U79+U80+U81</f>
        <v>#REF!</v>
      </c>
      <c r="V93" s="154" t="e">
        <f>V11+V13+V15+V16+V17+V18+V21+V22+V23+V25+V26+V27+V28+V29+V31+V33+V36+V39+V40+V41+V44+V45+V46+V48+V49+V51+V52+#REF!+V63+V66+V68+V70+V72+V73+V75+V77+V78+V79+V80+V81</f>
        <v>#REF!</v>
      </c>
      <c r="W93" s="154" t="e">
        <f>W11+W13+W15+W16+W17+W18+W21+W22+W23+W25+W26+W27+W28+W29+W31+W33+W36+W39+W40+W41+W44+W45+W46+W48+W49+W51+W52+#REF!+W63+W66+W68+W70+W72+W73+W75+W77+W78+W79+W80+W81</f>
        <v>#REF!</v>
      </c>
      <c r="X93" s="154" t="e">
        <f>X11+X13+X15+X16+X17+X18+X21+X22+X23+X25+X26+X27+X28+X29+X31+X33+X36+X39+X40+X41+X44+X45+X46+X48+X49+X51+X52+#REF!+X63+X66+X68+X70+X72+X73+X75+X77+X78+X79+X80+X81</f>
        <v>#REF!</v>
      </c>
      <c r="Y93" s="154" t="e">
        <f>Y11+Y13+Y15+Y16+Y17+Y18+Y21+Y22+Y23+Y25+Y26+Y27+Y28+Y29+Y31+Y33+Y36+Y39+Y40+Y41+Y44+Y45+Y46+Y48+Y49+Y51+Y52+#REF!+Y63+Y66+Y68+Y70+Y72+Y73+Y75+Y77+Y78+Y79+Y80+Y81</f>
        <v>#REF!</v>
      </c>
      <c r="Z93" s="154" t="e">
        <f>Z11+Z13+Z15+Z16+Z17+Z18+Z21+Z22+Z23+Z25+Z26+Z27+Z28+Z29+Z31+Z33+Z36+Z39+Z40+Z41+Z44+Z45+Z46+Z48+Z49+Z51+Z52+#REF!+Z63+Z66+Z68+Z70+Z72+Z73+Z75+Z77+Z78+Z79+Z80+Z81</f>
        <v>#REF!</v>
      </c>
      <c r="AA93" s="154" t="e">
        <f>AA11+AA13+AA15+AA16+AA17+AA18+AA21+AA22+AA23+AA25+AA26+AA27+AA28+AA29+AA31+AA33+AA36+AA39+AA40+AA41+AA44+AA45+AA46+AA48+AA49+AA51+AA52+#REF!+AA63+AA66+AA68+AA70+AA72+AA73+AA75+AA77+AA78+AA79+AA80+AA81</f>
        <v>#REF!</v>
      </c>
      <c r="AB93" s="154" t="e">
        <f>AB11+AB13+AB15+AB16+AB17+AB18+AB21+AB22+AB23+AB25+AB26+AB27+AB28+AB29+AB31+AB33+AB36+AB39+AB40+AB41+AB44+AB45+AB46+AB48+AB49+AB51+AB52+#REF!+AB63+AB66+AB68+AB70+AB72+AB73+AB75+AB77+AB78+AB79+AB80+AB81</f>
        <v>#REF!</v>
      </c>
      <c r="AC93" s="154" t="e">
        <f>AC11+AC13+AC15+AC16+AC17+AC18+AC21+AC22+AC23+AC25+AC26+AC27+AC28+AC29+AC31+AC33+AC36+AC39+AC40+AC41+AC44+AC45+AC46+AC48+AC49+AC51+AC52+#REF!+AC63+AC66+AC68+AC70+AC72+AC73+AC75+AC77+AC78+AC79+AC80+AC81</f>
        <v>#REF!</v>
      </c>
      <c r="AD93" s="154" t="e">
        <f>AD11+AD13+AD15+AD16+AD17+AD18+AD21+AD22+AD23+AD25+AD26+AD27+AD28+AD29+AD31+AD33+AD36+AD39+AD40+AD41+AD44+AD45+AD46+AD48+AD49+AD51+AD52+#REF!+AD63+AD66+AD68+AD70+AD72+AD73+AD75+AD77+AD78+AD79+AD80+AD81</f>
        <v>#REF!</v>
      </c>
      <c r="AE93" s="154" t="e">
        <f>AE11+AE13+AE15+AE16+AE17+AE18+AE21+AE22+AE23+AE25+AE26+AE27+AE28+AE29+AE31+AE33+AE36+AE39+AE40+AE41+AE44+AE45+AE46+AE48+AE49+AE51+AE52+#REF!+AE63+AE66+AE68+AE70+AE72+AE73+AE75+AE77+AE78+AE79+AE80+AE81</f>
        <v>#REF!</v>
      </c>
      <c r="AF93" s="154" t="e">
        <f>AF11+AF13+AF15+AF16+AF17+AF18+AF21+AF22+AF23+AF25+AF26+AF27+AF28+AF29+AF31+AF33+AF36+AF39+AF40+AF41+AF44+AF45+AF46+AF48+AF49+AF51+AF52+#REF!+AF63+AF66+AF68+AF70+AF72+AF73+AF75+AF77+AF78+AF79+AF80+AF81</f>
        <v>#REF!</v>
      </c>
      <c r="AG93" s="154" t="e">
        <f>AG11+AG13+AG15+AG16+AG17+AG18+AG21+AG22+AG23+AG25+AG26+AG27+AG28+AG29+AG31+AG33+AG36+AG39+AG40+AG41+AG44+AG45+AG46+AG48+AG49+AG51+AG52+#REF!+AG63+AG66+AG68+AG70+AG72+AG73+AG75+AG77+AG78+AG79+AG80+AG81</f>
        <v>#REF!</v>
      </c>
      <c r="AH93" s="154" t="e">
        <f>AH11+AH13+AH15+AH16+AH17+AH18+AH21+AH22+AH23+AH25+AH26+AH27+AH28+AH29+AH31+AH33+AH36+AH39+AH40+AH41+AH44+AH45+AH46+AH48+AH49+AH51+AH52+#REF!+AH63+AH66+AH68+AH70+AH72+AH73+AH75+AH77+AH78+AH79+AH80+AH81</f>
        <v>#REF!</v>
      </c>
      <c r="AI93" s="154" t="e">
        <f>AI11+AI13+AI15+AI16+AI17+AI18+AI21+AI22+AI23+AI25+AI26+AI27+AI28+AI29+AI31+AI33+AI36+AI39+AI40+AI41+AI44+AI45+AI46+AI48+AI49+AI51+AI52+#REF!+AI63+AI66+AI68+AI70+AI72+AI73+AI75+AI77+AI78+AI79+AI80+AI81</f>
        <v>#REF!</v>
      </c>
      <c r="AJ93" s="154" t="e">
        <f>AJ11+AJ13+AJ15+AJ16+AJ17+AJ18+AJ21+AJ22+AJ23+AJ25+AJ26+AJ27+AJ28+AJ29+AJ31+AJ33+AJ36+AJ39+AJ40+AJ41+AJ44+AJ45+AJ46+AJ48+AJ49+AJ51+AJ52+#REF!+AJ63+AJ66+AJ68+AJ70+AJ72+AJ73+AJ75+AJ77+AJ78+AJ79+AJ80+AJ81</f>
        <v>#REF!</v>
      </c>
      <c r="AK93" s="154" t="e">
        <f>AK11+AK13+AK15+AK16+AK17+AK18+AK21+AK22+AK23+AK25+AK26+AK27+AK28+AK29+AK31+AK33+AK36+AK39+AK40+AK41+AK44+AK45+AK46+AK48+AK49+AK51+AK52+#REF!+AK63+AK66+AK68+AK70+AK72+AK73+AK75+AK77+AK78+AK79+AK80+AK81</f>
        <v>#REF!</v>
      </c>
      <c r="AL93" s="154" t="e">
        <f>AL11+AL13+AL15+AL16+AL17+AL18+AL21+AL22+AL23+AL25+AL26+AL27+AL28+AL29+AL31+AL33+AL36+AL39+AL40+AL41+AL44+AL45+AL46+AL48+AL49+AL51+AL52+#REF!+AL63+AL66+AL68+AL70+AL72+AL73+AL75+AL77+AL78+AL79+AL80+AL81</f>
        <v>#REF!</v>
      </c>
      <c r="AM93" s="154" t="e">
        <f>AM11+AM13+AM15+AM16+AM17+AM18+AM21+AM22+AM23+AM25+AM26+AM27+AM28+AM29+AM31+AM33+AM36+AM39+AM40+AM41+AM44+AM45+AM46+AM48+AM49+AM51+AM52+#REF!+AM63+AM66+AM68+AM70+AM72+AM73+AM75+AM77+AM78+AM79+AM80+AM81</f>
        <v>#REF!</v>
      </c>
      <c r="AN93" s="154" t="e">
        <f>AN11+AN13+AN15+AN16+AN17+AN18+AN21+AN22+AN23+AN25+AN26+AN27+AN28+AN29+AN31+AN33+AN36+AN39+AN40+AN41+AN44+AN45+AN46+AN48+AN49+AN51+AN52+#REF!+AN63+AN66+AN68+AN70+AN72+AN73+AN75+AN77+AN78+AN79+AN80+AN81</f>
        <v>#REF!</v>
      </c>
      <c r="AO93" s="154" t="e">
        <f>AO11+AO13+AO15+AO16+AO17+AO18+AO21+AO22+AO23+AO25+AO26+AO27+AO28+AO29+AO31+AO33+AO36+AO39+AO40+AO41+AO44+AO45+AO46+AO48+AO49+AO51+AO52+#REF!+AO63+AO66+AO68+AO70+AO72+AO73+AO75+AO77+AO78+AO79+AO80+AO81</f>
        <v>#REF!</v>
      </c>
      <c r="AP93" s="154" t="e">
        <f>AP11+AP13+AP15+AP16+AP17+AP18+AP21+AP22+AP23+AP25+AP26+AP27+AP28+AP29+AP31+AP33+AP36+AP39+AP40+AP41+AP44+AP45+AP46+AP48+AP49+AP51+AP52+#REF!+AP63+AP66+AP68+AP70+AP72+AP73+AP75+AP77+AP78+AP79+AP80+AP81</f>
        <v>#REF!</v>
      </c>
      <c r="AQ93" s="154" t="e">
        <f>AQ11+AQ13+AQ15+AQ16+AQ17+AQ18+AQ21+AQ22+AQ23+AQ25+AQ26+AQ27+AQ28+AQ29+AQ31+AQ33+AQ36+AQ39+AQ40+AQ41+AQ44+AQ45+AQ46+AQ48+AQ49+AQ51+AQ52+#REF!+AQ63+AQ66+AQ68+AQ70+AQ72+AQ73+AQ75+AQ77+AQ78+AQ79+AQ80+AQ81</f>
        <v>#REF!</v>
      </c>
      <c r="AR93" s="154" t="e">
        <f>AR11+AR13+AR15+AR16+AR17+AR18+AR21+AR22+AR23+AR25+AR26+AR27+AR28+AR29+AR31+AR33+AR36+AR39+AR40+AR41+AR44+AR45+AR46+AR48+AR49+AR51+AR52+#REF!+AR63+AR66+AR68+AR70+AR72+AR73+AR75+AR77+AR78+AR79+AR80+AR81</f>
        <v>#REF!</v>
      </c>
      <c r="AS93" s="154" t="e">
        <f>AS11+AS13+AS15+AS16+AS17+AS18+AS21+AS22+AS23+AS25+AS26+AS27+AS28+AS29+AS31+AS33+AS36+AS39+AS40+AS41+AS44+AS45+AS46+AS48+AS49+AS51+AS52+#REF!+AS63+AS66+AS68+AS70+AS72+AS73+AS75+AS77+AS78+AS79+AS80+AS81</f>
        <v>#REF!</v>
      </c>
      <c r="AT93" s="154"/>
      <c r="AU93" s="154"/>
    </row>
    <row r="94" spans="1:47" x14ac:dyDescent="0.35">
      <c r="G94" s="111"/>
      <c r="H94" s="111"/>
      <c r="I94" s="111"/>
      <c r="L94" s="111"/>
      <c r="M94" s="111"/>
      <c r="N94" s="111"/>
      <c r="O94" s="111"/>
      <c r="P94" s="111"/>
      <c r="Q94" s="111"/>
    </row>
    <row r="97" spans="4:17" x14ac:dyDescent="0.35">
      <c r="D97" s="95"/>
      <c r="E97" s="95"/>
      <c r="F97" s="77"/>
      <c r="G97" s="111"/>
      <c r="H97" s="111"/>
      <c r="I97" s="111"/>
      <c r="L97" s="111"/>
      <c r="M97" s="111"/>
      <c r="N97" s="111"/>
      <c r="O97" s="111"/>
      <c r="P97" s="111"/>
      <c r="Q97" s="111"/>
    </row>
    <row r="98" spans="4:17" x14ac:dyDescent="0.35">
      <c r="D98" s="95"/>
      <c r="E98" s="95"/>
      <c r="F98" s="77"/>
      <c r="G98" s="111"/>
      <c r="H98" s="111"/>
      <c r="I98" s="111"/>
      <c r="L98" s="111"/>
      <c r="M98" s="111"/>
      <c r="N98" s="111"/>
      <c r="O98" s="111"/>
      <c r="P98" s="111"/>
      <c r="Q98" s="111"/>
    </row>
    <row r="100" spans="4:17" x14ac:dyDescent="0.35">
      <c r="D100" s="95"/>
      <c r="E100" s="95"/>
      <c r="F100" s="77"/>
      <c r="L100" s="111"/>
      <c r="M100" s="111"/>
      <c r="N100" s="111"/>
      <c r="O100" s="111"/>
      <c r="P100" s="111"/>
      <c r="Q100" s="111"/>
    </row>
    <row r="101" spans="4:17" x14ac:dyDescent="0.35">
      <c r="D101" s="95"/>
      <c r="E101" s="95"/>
      <c r="F101" s="77"/>
      <c r="G101" s="111"/>
      <c r="H101" s="111"/>
      <c r="I101" s="111"/>
      <c r="L101" s="111"/>
      <c r="M101" s="111"/>
      <c r="N101" s="111"/>
      <c r="O101" s="111"/>
      <c r="P101" s="111"/>
      <c r="Q101" s="111"/>
    </row>
    <row r="102" spans="4:17" x14ac:dyDescent="0.35">
      <c r="D102" s="95"/>
      <c r="E102" s="95"/>
      <c r="F102" s="77"/>
      <c r="G102" s="111"/>
      <c r="H102" s="111"/>
      <c r="I102" s="111"/>
    </row>
    <row r="104" spans="4:17" x14ac:dyDescent="0.35">
      <c r="D104" s="95"/>
      <c r="E104" s="95"/>
      <c r="F104" s="77"/>
      <c r="L104" s="111"/>
      <c r="M104" s="111"/>
      <c r="N104" s="111"/>
      <c r="O104" s="111"/>
      <c r="P104" s="111"/>
      <c r="Q104" s="111"/>
    </row>
    <row r="105" spans="4:17" x14ac:dyDescent="0.35">
      <c r="D105" s="95"/>
      <c r="E105" s="95"/>
      <c r="F105" s="77"/>
      <c r="G105" s="111"/>
      <c r="H105" s="111"/>
      <c r="I105" s="111"/>
      <c r="L105" s="111"/>
      <c r="M105" s="111"/>
      <c r="N105" s="111"/>
      <c r="O105" s="111"/>
      <c r="P105" s="111"/>
      <c r="Q105" s="111"/>
    </row>
    <row r="106" spans="4:17" x14ac:dyDescent="0.35">
      <c r="D106" s="95"/>
      <c r="E106" s="95"/>
      <c r="F106" s="77"/>
      <c r="G106" s="111"/>
      <c r="H106" s="111"/>
      <c r="I106" s="111"/>
    </row>
    <row r="107" spans="4:17" x14ac:dyDescent="0.35">
      <c r="D107" s="95"/>
      <c r="E107" s="95"/>
      <c r="F107" s="77"/>
      <c r="L107" s="111"/>
      <c r="M107" s="111"/>
      <c r="N107" s="111"/>
      <c r="O107" s="111"/>
      <c r="P107" s="111"/>
      <c r="Q107" s="111"/>
    </row>
    <row r="108" spans="4:17" x14ac:dyDescent="0.35">
      <c r="D108" s="95"/>
      <c r="E108" s="95"/>
      <c r="F108" s="77"/>
      <c r="L108" s="111"/>
      <c r="M108" s="111"/>
      <c r="N108" s="111"/>
      <c r="O108" s="111"/>
      <c r="P108" s="111"/>
      <c r="Q108" s="111"/>
    </row>
    <row r="109" spans="4:17" x14ac:dyDescent="0.35">
      <c r="D109" s="95"/>
      <c r="E109" s="95"/>
      <c r="F109" s="77"/>
      <c r="G109" s="111"/>
      <c r="H109" s="111"/>
      <c r="I109" s="111"/>
    </row>
    <row r="110" spans="4:17" x14ac:dyDescent="0.35">
      <c r="D110" s="95"/>
      <c r="E110" s="95"/>
      <c r="F110" s="77"/>
      <c r="G110" s="111"/>
      <c r="H110" s="111"/>
      <c r="I110" s="111"/>
    </row>
    <row r="113" spans="4:9" x14ac:dyDescent="0.35">
      <c r="D113" s="95"/>
      <c r="E113" s="95"/>
      <c r="F113" s="77"/>
      <c r="G113" s="111"/>
      <c r="H113" s="111"/>
      <c r="I113" s="111"/>
    </row>
    <row r="114" spans="4:9" x14ac:dyDescent="0.35">
      <c r="D114" s="95"/>
      <c r="E114" s="95"/>
      <c r="F114" s="77"/>
      <c r="G114" s="111"/>
      <c r="H114" s="111"/>
      <c r="I114" s="111"/>
    </row>
    <row r="117" spans="4:9" x14ac:dyDescent="0.35">
      <c r="D117" s="95"/>
      <c r="E117" s="95"/>
      <c r="F117" s="77"/>
      <c r="G117" s="111"/>
      <c r="H117" s="111"/>
      <c r="I117" s="111"/>
    </row>
    <row r="118" spans="4:9" x14ac:dyDescent="0.35">
      <c r="D118" s="95"/>
      <c r="E118" s="95"/>
      <c r="F118" s="77"/>
      <c r="G118" s="111"/>
      <c r="H118" s="111"/>
      <c r="I118" s="111"/>
    </row>
  </sheetData>
  <mergeCells count="23">
    <mergeCell ref="B1:B4"/>
    <mergeCell ref="G1:G4"/>
    <mergeCell ref="I1:K1"/>
    <mergeCell ref="A51:A53"/>
    <mergeCell ref="A1:A4"/>
    <mergeCell ref="L1:Q1"/>
    <mergeCell ref="E2:E4"/>
    <mergeCell ref="D2:D4"/>
    <mergeCell ref="I2:K2"/>
    <mergeCell ref="L2:M2"/>
    <mergeCell ref="N2:O2"/>
    <mergeCell ref="P2:Q2"/>
    <mergeCell ref="I3:I4"/>
    <mergeCell ref="H1:H4"/>
    <mergeCell ref="J3:J4"/>
    <mergeCell ref="K3:K4"/>
    <mergeCell ref="D1:F1"/>
    <mergeCell ref="F2:F4"/>
    <mergeCell ref="B59:P59"/>
    <mergeCell ref="B6:P6"/>
    <mergeCell ref="A72:A73"/>
    <mergeCell ref="A68:A70"/>
    <mergeCell ref="A63:A66"/>
  </mergeCells>
  <pageMargins left="0.70866141732283472" right="0.70866141732283472" top="0.74803149606299213" bottom="0.74803149606299213" header="0.31496062992125984" footer="0.31496062992125984"/>
  <pageSetup paperSize="9" scale="2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ОПБ -2022-2023</vt:lpstr>
      <vt:lpstr>ОПБ -2022-2023 норма 2г 10м</vt:lpstr>
      <vt:lpstr>'ГРАФИК ОПБ -2022-2023'!Область_печати</vt:lpstr>
      <vt:lpstr>'ОПБ -2022-2023 норма 2г 10м'!Область_печати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2022-05-24T07:18:24Z</dcterms:modified>
</cp:coreProperties>
</file>